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toku\09_街づくり施設部\0904_街づくり推進課\00_課専用\0003_街づくり事業係\0302_特定地域土地利用誘導事業（中央森林地区）\◆中央森林（R5)\01 地区計画\用途認定基準\様式\"/>
    </mc:Choice>
  </mc:AlternateContent>
  <bookViews>
    <workbookView xWindow="0" yWindow="0" windowWidth="20490" windowHeight="8115"/>
  </bookViews>
  <sheets>
    <sheet name="①緑化率計算書（認定基準‐項目オ「緑化率の最低限度」）" sheetId="3" r:id="rId1"/>
    <sheet name="②緑化率計算書（地区整備計画「緑化率の最低限度」）　" sheetId="2" r:id="rId2"/>
    <sheet name="③間口緑視率計算書（認定基準‐項目カ「間口緑視率の確保）" sheetId="5" r:id="rId3"/>
  </sheets>
  <definedNames>
    <definedName name="_xlnm.Print_Area" localSheetId="0">'①緑化率計算書（認定基準‐項目オ「緑化率の最低限度」）'!$B$1:$W$43</definedName>
    <definedName name="_xlnm.Print_Area" localSheetId="1">'②緑化率計算書（地区整備計画「緑化率の最低限度」）　'!$B$1:$W$31</definedName>
    <definedName name="_xlnm.Print_Area" localSheetId="2">'③間口緑視率計算書（認定基準‐項目カ「間口緑視率の確保）'!$B$1:$W$23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G10" i="3"/>
  <c r="G7" i="5"/>
  <c r="S39" i="3" l="1"/>
  <c r="P42" i="3"/>
  <c r="P3" i="3" s="1"/>
  <c r="G3" i="2"/>
  <c r="P3" i="2" s="1"/>
  <c r="H18" i="2"/>
  <c r="U17" i="3"/>
  <c r="U18" i="3" s="1"/>
  <c r="U19" i="3" s="1"/>
  <c r="P30" i="2"/>
  <c r="W13" i="5"/>
  <c r="E22" i="5"/>
  <c r="P3" i="5" s="1"/>
  <c r="W6" i="5" l="1"/>
  <c r="U9" i="5"/>
  <c r="V9" i="5"/>
  <c r="U10" i="5"/>
  <c r="V10" i="5"/>
  <c r="U11" i="5"/>
  <c r="V11" i="5"/>
  <c r="U12" i="5"/>
  <c r="V12" i="5"/>
  <c r="U6" i="2"/>
  <c r="U7" i="2"/>
  <c r="U10" i="2" s="1"/>
  <c r="U8" i="2"/>
  <c r="U9" i="2"/>
  <c r="U12" i="2"/>
  <c r="U13" i="2"/>
  <c r="U14" i="2"/>
  <c r="U15" i="2"/>
  <c r="U20" i="2"/>
  <c r="U21" i="2"/>
  <c r="U22" i="2"/>
  <c r="U23" i="2"/>
  <c r="U24" i="2"/>
  <c r="W21" i="3"/>
  <c r="W15" i="3"/>
  <c r="W12" i="3"/>
  <c r="W9" i="3"/>
  <c r="W11" i="3"/>
  <c r="W8" i="3"/>
  <c r="W6" i="3"/>
  <c r="H9" i="5"/>
  <c r="H10" i="5"/>
  <c r="H11" i="5"/>
  <c r="H12" i="5"/>
  <c r="U16" i="2" l="1"/>
  <c r="U17" i="2" s="1"/>
  <c r="U18" i="2" s="1"/>
  <c r="U19" i="2" s="1"/>
  <c r="V7" i="5"/>
  <c r="V8" i="5" s="1"/>
  <c r="G8" i="5"/>
  <c r="U7" i="5"/>
  <c r="U8" i="5" s="1"/>
  <c r="W15" i="5"/>
  <c r="W14" i="5"/>
  <c r="I19" i="5" s="1"/>
  <c r="W16" i="5"/>
  <c r="G6" i="2"/>
  <c r="G8" i="2"/>
  <c r="K19" i="5" l="1"/>
  <c r="T12" i="5"/>
  <c r="S12" i="5"/>
  <c r="R12" i="5"/>
  <c r="Q12" i="5"/>
  <c r="P12" i="5"/>
  <c r="O12" i="5"/>
  <c r="N12" i="5"/>
  <c r="M12" i="5"/>
  <c r="L12" i="5"/>
  <c r="K12" i="5"/>
  <c r="J12" i="5"/>
  <c r="I12" i="5"/>
  <c r="T11" i="5"/>
  <c r="S11" i="5"/>
  <c r="R11" i="5"/>
  <c r="Q11" i="5"/>
  <c r="P11" i="5"/>
  <c r="O11" i="5"/>
  <c r="N11" i="5"/>
  <c r="M11" i="5"/>
  <c r="L11" i="5"/>
  <c r="K11" i="5"/>
  <c r="J11" i="5"/>
  <c r="I11" i="5"/>
  <c r="T10" i="5"/>
  <c r="S10" i="5"/>
  <c r="R10" i="5"/>
  <c r="Q10" i="5"/>
  <c r="P10" i="5"/>
  <c r="O10" i="5"/>
  <c r="N10" i="5"/>
  <c r="M10" i="5"/>
  <c r="L10" i="5"/>
  <c r="K10" i="5"/>
  <c r="J10" i="5"/>
  <c r="I10" i="5"/>
  <c r="T9" i="5"/>
  <c r="S9" i="5"/>
  <c r="R9" i="5"/>
  <c r="Q9" i="5"/>
  <c r="P9" i="5"/>
  <c r="O9" i="5"/>
  <c r="N9" i="5"/>
  <c r="M9" i="5"/>
  <c r="L9" i="5"/>
  <c r="K9" i="5"/>
  <c r="J9" i="5"/>
  <c r="I9" i="5"/>
  <c r="H7" i="5"/>
  <c r="H8" i="5" s="1"/>
  <c r="Q4" i="5"/>
  <c r="Q2" i="5"/>
  <c r="L7" i="5" l="1"/>
  <c r="L8" i="5" s="1"/>
  <c r="I7" i="5"/>
  <c r="I8" i="5" s="1"/>
  <c r="M7" i="5"/>
  <c r="M8" i="5" s="1"/>
  <c r="Q7" i="5"/>
  <c r="Q8" i="5" s="1"/>
  <c r="T7" i="5"/>
  <c r="T8" i="5" s="1"/>
  <c r="S7" i="5"/>
  <c r="S8" i="5" s="1"/>
  <c r="K7" i="5"/>
  <c r="K8" i="5" s="1"/>
  <c r="N7" i="5"/>
  <c r="N8" i="5" s="1"/>
  <c r="O7" i="5"/>
  <c r="O8" i="5" s="1"/>
  <c r="P7" i="5"/>
  <c r="P8" i="5" s="1"/>
  <c r="J7" i="5"/>
  <c r="J8" i="5" s="1"/>
  <c r="R7" i="5"/>
  <c r="R8" i="5" s="1"/>
  <c r="W12" i="5"/>
  <c r="W11" i="5"/>
  <c r="W9" i="5"/>
  <c r="W10" i="5"/>
  <c r="W8" i="5" l="1"/>
  <c r="G19" i="5" s="1"/>
  <c r="M19" i="5" s="1"/>
  <c r="W7" i="5"/>
  <c r="V24" i="2"/>
  <c r="T24" i="2"/>
  <c r="S24" i="2"/>
  <c r="R24" i="2"/>
  <c r="Q24" i="2"/>
  <c r="P24" i="2"/>
  <c r="O24" i="2"/>
  <c r="N24" i="2"/>
  <c r="M24" i="2"/>
  <c r="L24" i="2"/>
  <c r="K24" i="2"/>
  <c r="J24" i="2"/>
  <c r="I24" i="2"/>
  <c r="H24" i="2"/>
  <c r="V23" i="2"/>
  <c r="T23" i="2"/>
  <c r="S23" i="2"/>
  <c r="R23" i="2"/>
  <c r="Q23" i="2"/>
  <c r="P23" i="2"/>
  <c r="O23" i="2"/>
  <c r="N23" i="2"/>
  <c r="M23" i="2"/>
  <c r="L23" i="2"/>
  <c r="K23" i="2"/>
  <c r="J23" i="2"/>
  <c r="I23" i="2"/>
  <c r="H23" i="2"/>
  <c r="V22" i="2"/>
  <c r="T22" i="2"/>
  <c r="S22" i="2"/>
  <c r="R22" i="2"/>
  <c r="Q22" i="2"/>
  <c r="P22" i="2"/>
  <c r="O22" i="2"/>
  <c r="N22" i="2"/>
  <c r="M22" i="2"/>
  <c r="L22" i="2"/>
  <c r="K22" i="2"/>
  <c r="J22" i="2"/>
  <c r="I22" i="2"/>
  <c r="H22" i="2"/>
  <c r="V21" i="2"/>
  <c r="T21" i="2"/>
  <c r="S21" i="2"/>
  <c r="R21" i="2"/>
  <c r="Q21" i="2"/>
  <c r="P21" i="2"/>
  <c r="O21" i="2"/>
  <c r="N21" i="2"/>
  <c r="M21" i="2"/>
  <c r="L21" i="2"/>
  <c r="K21" i="2"/>
  <c r="J21" i="2"/>
  <c r="I21" i="2"/>
  <c r="H21" i="2"/>
  <c r="V20" i="2"/>
  <c r="T20" i="2"/>
  <c r="S20" i="2"/>
  <c r="R20" i="2"/>
  <c r="Q20" i="2"/>
  <c r="P20" i="2"/>
  <c r="O20" i="2"/>
  <c r="N20" i="2"/>
  <c r="M20" i="2"/>
  <c r="L20" i="2"/>
  <c r="K20" i="2"/>
  <c r="J20" i="2"/>
  <c r="I20" i="2"/>
  <c r="H20" i="2"/>
  <c r="G24" i="2"/>
  <c r="G21" i="2"/>
  <c r="G22" i="2"/>
  <c r="G23" i="2"/>
  <c r="G20" i="2"/>
  <c r="H6" i="2"/>
  <c r="I6" i="2"/>
  <c r="J6" i="2"/>
  <c r="K6" i="2"/>
  <c r="L6" i="2"/>
  <c r="M6" i="2"/>
  <c r="N6" i="2"/>
  <c r="O6" i="2"/>
  <c r="P6" i="2"/>
  <c r="Q6" i="2"/>
  <c r="R6" i="2"/>
  <c r="S6" i="2"/>
  <c r="T6" i="2"/>
  <c r="V6" i="2"/>
  <c r="H7" i="2"/>
  <c r="I7" i="2"/>
  <c r="I10" i="2" s="1"/>
  <c r="J7" i="2"/>
  <c r="J10" i="2" s="1"/>
  <c r="K7" i="2"/>
  <c r="K10" i="2" s="1"/>
  <c r="L7" i="2"/>
  <c r="L10" i="2" s="1"/>
  <c r="M7" i="2"/>
  <c r="M10" i="2" s="1"/>
  <c r="N7" i="2"/>
  <c r="N10" i="2" s="1"/>
  <c r="O7" i="2"/>
  <c r="O10" i="2" s="1"/>
  <c r="P7" i="2"/>
  <c r="P10" i="2" s="1"/>
  <c r="Q7" i="2"/>
  <c r="Q10" i="2" s="1"/>
  <c r="R7" i="2"/>
  <c r="R10" i="2" s="1"/>
  <c r="S7" i="2"/>
  <c r="S10" i="2" s="1"/>
  <c r="T7" i="2"/>
  <c r="T10" i="2" s="1"/>
  <c r="V7" i="2"/>
  <c r="V10" i="2" s="1"/>
  <c r="H8" i="2"/>
  <c r="I8" i="2"/>
  <c r="J8" i="2"/>
  <c r="K8" i="2"/>
  <c r="L8" i="2"/>
  <c r="M8" i="2"/>
  <c r="N8" i="2"/>
  <c r="O8" i="2"/>
  <c r="P8" i="2"/>
  <c r="Q8" i="2"/>
  <c r="R8" i="2"/>
  <c r="S8" i="2"/>
  <c r="T8" i="2"/>
  <c r="V8" i="2"/>
  <c r="H9" i="2"/>
  <c r="I9" i="2"/>
  <c r="J9" i="2"/>
  <c r="K9" i="2"/>
  <c r="L9" i="2"/>
  <c r="M9" i="2"/>
  <c r="N9" i="2"/>
  <c r="O9" i="2"/>
  <c r="P9" i="2"/>
  <c r="Q9" i="2"/>
  <c r="R9" i="2"/>
  <c r="S9" i="2"/>
  <c r="T9" i="2"/>
  <c r="V9" i="2"/>
  <c r="H12" i="2"/>
  <c r="I12" i="2"/>
  <c r="J12" i="2"/>
  <c r="K12" i="2"/>
  <c r="L12" i="2"/>
  <c r="M12" i="2"/>
  <c r="N12" i="2"/>
  <c r="O12" i="2"/>
  <c r="P12" i="2"/>
  <c r="Q12" i="2"/>
  <c r="R12" i="2"/>
  <c r="S12" i="2"/>
  <c r="T12" i="2"/>
  <c r="V12" i="2"/>
  <c r="H13" i="2"/>
  <c r="I13" i="2"/>
  <c r="J13" i="2"/>
  <c r="K13" i="2"/>
  <c r="L13" i="2"/>
  <c r="M13" i="2"/>
  <c r="N13" i="2"/>
  <c r="O13" i="2"/>
  <c r="P13" i="2"/>
  <c r="Q13" i="2"/>
  <c r="R13" i="2"/>
  <c r="S13" i="2"/>
  <c r="T13" i="2"/>
  <c r="V13" i="2"/>
  <c r="H14" i="2"/>
  <c r="I14" i="2"/>
  <c r="J14" i="2"/>
  <c r="K14" i="2"/>
  <c r="L14" i="2"/>
  <c r="M14" i="2"/>
  <c r="N14" i="2"/>
  <c r="O14" i="2"/>
  <c r="P14" i="2"/>
  <c r="Q14" i="2"/>
  <c r="R14" i="2"/>
  <c r="S14" i="2"/>
  <c r="T14" i="2"/>
  <c r="V14" i="2"/>
  <c r="H15" i="2"/>
  <c r="I15" i="2"/>
  <c r="J15" i="2"/>
  <c r="K15" i="2"/>
  <c r="L15" i="2"/>
  <c r="M15" i="2"/>
  <c r="N15" i="2"/>
  <c r="O15" i="2"/>
  <c r="P15" i="2"/>
  <c r="Q15" i="2"/>
  <c r="R15" i="2"/>
  <c r="S15" i="2"/>
  <c r="T15" i="2"/>
  <c r="V15" i="2"/>
  <c r="G15" i="2"/>
  <c r="G14" i="2"/>
  <c r="G13" i="2"/>
  <c r="G12" i="2"/>
  <c r="G11" i="2"/>
  <c r="G9" i="2"/>
  <c r="G7" i="2"/>
  <c r="O34" i="3"/>
  <c r="N34" i="3"/>
  <c r="M34" i="3"/>
  <c r="L34" i="3"/>
  <c r="K34" i="3"/>
  <c r="J34" i="3"/>
  <c r="I34" i="3"/>
  <c r="H34" i="3"/>
  <c r="G34" i="3"/>
  <c r="W33" i="3"/>
  <c r="O32" i="3"/>
  <c r="N32" i="3"/>
  <c r="M32" i="3"/>
  <c r="L32" i="3"/>
  <c r="K32" i="3"/>
  <c r="J32" i="3"/>
  <c r="I32" i="3"/>
  <c r="H32" i="3"/>
  <c r="G32" i="3"/>
  <c r="W31" i="3"/>
  <c r="O30" i="3"/>
  <c r="N30" i="3"/>
  <c r="M30" i="3"/>
  <c r="L30" i="3"/>
  <c r="K30" i="3"/>
  <c r="J30" i="3"/>
  <c r="I30" i="3"/>
  <c r="H30" i="3"/>
  <c r="G30" i="3"/>
  <c r="W29" i="3"/>
  <c r="O28" i="3"/>
  <c r="N28" i="3"/>
  <c r="M28" i="3"/>
  <c r="L28" i="3"/>
  <c r="K28" i="3"/>
  <c r="J28" i="3"/>
  <c r="I28" i="3"/>
  <c r="H28" i="3"/>
  <c r="G28" i="3"/>
  <c r="W27" i="3"/>
  <c r="O26" i="3"/>
  <c r="N26" i="3"/>
  <c r="M26" i="3"/>
  <c r="L26" i="3"/>
  <c r="K26" i="3"/>
  <c r="J26" i="3"/>
  <c r="I26" i="3"/>
  <c r="H26" i="3"/>
  <c r="G26" i="3"/>
  <c r="W25" i="3"/>
  <c r="W24" i="3"/>
  <c r="Q39" i="3" s="1"/>
  <c r="W23" i="3"/>
  <c r="O39" i="3" s="1"/>
  <c r="W22" i="3"/>
  <c r="M39" i="3" s="1"/>
  <c r="K39" i="3"/>
  <c r="W20" i="3"/>
  <c r="I39" i="3" s="1"/>
  <c r="V16" i="3"/>
  <c r="V17" i="3" s="1"/>
  <c r="V18" i="3" s="1"/>
  <c r="T16" i="3"/>
  <c r="T17" i="3" s="1"/>
  <c r="T18" i="3" s="1"/>
  <c r="S16" i="3"/>
  <c r="S17" i="3" s="1"/>
  <c r="S18" i="3" s="1"/>
  <c r="R16" i="3"/>
  <c r="R17" i="3" s="1"/>
  <c r="R18" i="3" s="1"/>
  <c r="Q16" i="3"/>
  <c r="Q17" i="3" s="1"/>
  <c r="Q18" i="3" s="1"/>
  <c r="P16" i="3"/>
  <c r="P17" i="3" s="1"/>
  <c r="P18" i="3" s="1"/>
  <c r="O16" i="3"/>
  <c r="O17" i="3" s="1"/>
  <c r="O18" i="3" s="1"/>
  <c r="N16" i="3"/>
  <c r="N17" i="3" s="1"/>
  <c r="N18" i="3" s="1"/>
  <c r="M16" i="3"/>
  <c r="M17" i="3" s="1"/>
  <c r="M18" i="3" s="1"/>
  <c r="L16" i="3"/>
  <c r="L17" i="3" s="1"/>
  <c r="L18" i="3" s="1"/>
  <c r="K16" i="3"/>
  <c r="K17" i="3" s="1"/>
  <c r="K18" i="3" s="1"/>
  <c r="J16" i="3"/>
  <c r="J17" i="3" s="1"/>
  <c r="J18" i="3" s="1"/>
  <c r="I16" i="3"/>
  <c r="I17" i="3" s="1"/>
  <c r="I18" i="3" s="1"/>
  <c r="H16" i="3"/>
  <c r="H17" i="3" s="1"/>
  <c r="H18" i="3" s="1"/>
  <c r="G16" i="3"/>
  <c r="G17" i="3" s="1"/>
  <c r="G18" i="3" s="1"/>
  <c r="G19" i="3" s="1"/>
  <c r="W14" i="3"/>
  <c r="W13" i="3"/>
  <c r="V10" i="3"/>
  <c r="V19" i="3" s="1"/>
  <c r="T10" i="3"/>
  <c r="T19" i="3" s="1"/>
  <c r="S10" i="3"/>
  <c r="S19" i="3" s="1"/>
  <c r="R10" i="3"/>
  <c r="Q10" i="3"/>
  <c r="Q19" i="3" s="1"/>
  <c r="P10" i="3"/>
  <c r="P19" i="3" s="1"/>
  <c r="O10" i="3"/>
  <c r="O19" i="3" s="1"/>
  <c r="N10" i="3"/>
  <c r="N19" i="3" s="1"/>
  <c r="M10" i="3"/>
  <c r="M19" i="3" s="1"/>
  <c r="L10" i="3"/>
  <c r="L19" i="3" s="1"/>
  <c r="K10" i="3"/>
  <c r="K19" i="3" s="1"/>
  <c r="J10" i="3"/>
  <c r="I10" i="3"/>
  <c r="H10" i="3"/>
  <c r="H19" i="3" s="1"/>
  <c r="Q4" i="3"/>
  <c r="Q2" i="3"/>
  <c r="J19" i="3" l="1"/>
  <c r="R19" i="3"/>
  <c r="W18" i="3"/>
  <c r="I19" i="3"/>
  <c r="W19" i="3" s="1"/>
  <c r="G39" i="3" s="1"/>
  <c r="G35" i="3"/>
  <c r="W6" i="2"/>
  <c r="W9" i="2"/>
  <c r="W15" i="2"/>
  <c r="W34" i="3"/>
  <c r="W28" i="3"/>
  <c r="W10" i="3"/>
  <c r="W26" i="3"/>
  <c r="K35" i="3"/>
  <c r="I35" i="3"/>
  <c r="O35" i="3"/>
  <c r="L35" i="3"/>
  <c r="H35" i="3"/>
  <c r="J35" i="3"/>
  <c r="N35" i="3"/>
  <c r="W30" i="3"/>
  <c r="M35" i="3"/>
  <c r="W32" i="3"/>
  <c r="N16" i="2"/>
  <c r="N17" i="2" s="1"/>
  <c r="N18" i="2" s="1"/>
  <c r="N19" i="2" s="1"/>
  <c r="W22" i="2"/>
  <c r="M27" i="2" s="1"/>
  <c r="G16" i="2"/>
  <c r="W24" i="2"/>
  <c r="Q27" i="2" s="1"/>
  <c r="V16" i="2"/>
  <c r="V17" i="2" s="1"/>
  <c r="V18" i="2" s="1"/>
  <c r="V19" i="2" s="1"/>
  <c r="M16" i="2"/>
  <c r="M17" i="2" s="1"/>
  <c r="M18" i="2" s="1"/>
  <c r="M19" i="2" s="1"/>
  <c r="S16" i="2"/>
  <c r="S17" i="2" s="1"/>
  <c r="S18" i="2" s="1"/>
  <c r="S19" i="2" s="1"/>
  <c r="K16" i="2"/>
  <c r="K17" i="2" s="1"/>
  <c r="K18" i="2" s="1"/>
  <c r="K19" i="2" s="1"/>
  <c r="Q16" i="2"/>
  <c r="Q17" i="2" s="1"/>
  <c r="Q18" i="2" s="1"/>
  <c r="Q19" i="2" s="1"/>
  <c r="I16" i="2"/>
  <c r="O16" i="2"/>
  <c r="O17" i="2" s="1"/>
  <c r="O18" i="2" s="1"/>
  <c r="O19" i="2" s="1"/>
  <c r="T16" i="2"/>
  <c r="T17" i="2" s="1"/>
  <c r="T18" i="2" s="1"/>
  <c r="T19" i="2" s="1"/>
  <c r="L16" i="2"/>
  <c r="L17" i="2" s="1"/>
  <c r="L18" i="2" s="1"/>
  <c r="L19" i="2" s="1"/>
  <c r="R16" i="2"/>
  <c r="R17" i="2" s="1"/>
  <c r="R18" i="2" s="1"/>
  <c r="R19" i="2" s="1"/>
  <c r="J16" i="2"/>
  <c r="J17" i="2" s="1"/>
  <c r="J18" i="2" s="1"/>
  <c r="J19" i="2" s="1"/>
  <c r="P16" i="2"/>
  <c r="P17" i="2" s="1"/>
  <c r="P18" i="2" s="1"/>
  <c r="P19" i="2" s="1"/>
  <c r="H16" i="2"/>
  <c r="H17" i="2" s="1"/>
  <c r="H10" i="2"/>
  <c r="W23" i="2"/>
  <c r="O27" i="2" s="1"/>
  <c r="W21" i="2"/>
  <c r="K27" i="2" s="1"/>
  <c r="W20" i="2"/>
  <c r="I27" i="2" s="1"/>
  <c r="W14" i="2"/>
  <c r="W13" i="2"/>
  <c r="W12" i="2"/>
  <c r="W11" i="2"/>
  <c r="W8" i="2"/>
  <c r="Q4" i="2"/>
  <c r="Q2" i="2"/>
  <c r="H19" i="2" l="1"/>
  <c r="G17" i="2"/>
  <c r="G18" i="2" s="1"/>
  <c r="G19" i="2" s="1"/>
  <c r="I17" i="2"/>
  <c r="I18" i="2" s="1"/>
  <c r="I19" i="2" s="1"/>
  <c r="W35" i="3"/>
  <c r="W10" i="2"/>
  <c r="W19" i="2" l="1"/>
  <c r="G27" i="2" s="1"/>
  <c r="S27" i="2" s="1"/>
  <c r="W18" i="2"/>
  <c r="U39" i="3"/>
  <c r="E42" i="3" s="1"/>
  <c r="J42" i="3" s="1"/>
  <c r="L42" i="3" s="1"/>
  <c r="E30" i="2" l="1"/>
  <c r="J30" i="2" s="1"/>
  <c r="L30" i="2" s="1"/>
  <c r="J22" i="5"/>
  <c r="L22" i="5" s="1"/>
</calcChain>
</file>

<file path=xl/comments1.xml><?xml version="1.0" encoding="utf-8"?>
<comments xmlns="http://schemas.openxmlformats.org/spreadsheetml/2006/main">
  <authors>
    <author>大和市役所</author>
  </authors>
  <commentList>
    <comment ref="V5" authorId="0" shapeId="0">
      <text>
        <r>
          <rPr>
            <b/>
            <sz val="9"/>
            <color indexed="81"/>
            <rFont val="MS P ゴシック"/>
            <family val="3"/>
            <charset val="128"/>
          </rPr>
          <t>列が足りない場合は、V列を選択して列を挿入してください。</t>
        </r>
      </text>
    </comment>
    <comment ref="G11" authorId="0" shapeId="0">
      <text>
        <r>
          <rPr>
            <b/>
            <sz val="9"/>
            <color indexed="81"/>
            <rFont val="MS P ゴシック"/>
            <family val="3"/>
            <charset val="128"/>
          </rPr>
          <t>水平投影面積が植栽密度を下回る場合、セルが赤色表示されます。必要に応じて数値を修正してください。</t>
        </r>
      </text>
    </comment>
    <comment ref="S39" authorId="0" shapeId="0">
      <text>
        <r>
          <rPr>
            <b/>
            <sz val="9"/>
            <color indexed="81"/>
            <rFont val="MS P ゴシック"/>
            <family val="3"/>
            <charset val="128"/>
          </rPr>
          <t>確保すべき緑化施設面積に占める割合が1／2を超える場合、セルが黄色表示され、1／2の値が自動的に緑化施設面積に計上されます。</t>
        </r>
      </text>
    </comment>
    <comment ref="L42" authorId="0" shapeId="0">
      <text>
        <r>
          <rPr>
            <b/>
            <sz val="9"/>
            <color indexed="81"/>
            <rFont val="MS P ゴシック"/>
            <family val="3"/>
            <charset val="128"/>
          </rPr>
          <t>緑化率の最低限度を満たしていない場合、セルが赤色表示されます。数値を修正してください。</t>
        </r>
      </text>
    </comment>
  </commentList>
</comments>
</file>

<file path=xl/comments2.xml><?xml version="1.0" encoding="utf-8"?>
<comments xmlns="http://schemas.openxmlformats.org/spreadsheetml/2006/main">
  <authors>
    <author>大和市役所</author>
  </authors>
  <commentList>
    <comment ref="V5" authorId="0" shapeId="0">
      <text>
        <r>
          <rPr>
            <b/>
            <sz val="9"/>
            <color indexed="81"/>
            <rFont val="MS P ゴシック"/>
            <family val="3"/>
            <charset val="128"/>
          </rPr>
          <t>列が足りない場合は、V列を選択して列を挿入してください。</t>
        </r>
      </text>
    </comment>
    <comment ref="G11" authorId="0" shapeId="0">
      <text>
        <r>
          <rPr>
            <b/>
            <sz val="9"/>
            <color indexed="81"/>
            <rFont val="MS P ゴシック"/>
            <family val="3"/>
            <charset val="128"/>
          </rPr>
          <t>水平投影面積が植栽密度を下回る場合、セルが赤色表示されます。必要に応じて数値を修正してください。</t>
        </r>
      </text>
    </comment>
    <comment ref="L30" authorId="0" shapeId="0">
      <text>
        <r>
          <rPr>
            <b/>
            <sz val="9"/>
            <color indexed="81"/>
            <rFont val="MS P ゴシック"/>
            <family val="3"/>
            <charset val="128"/>
          </rPr>
          <t>緑化率の最低限度を満たしていない場合、セルが赤色表示されます。数値を修正してください。</t>
        </r>
      </text>
    </comment>
  </commentList>
</comments>
</file>

<file path=xl/comments3.xml><?xml version="1.0" encoding="utf-8"?>
<comments xmlns="http://schemas.openxmlformats.org/spreadsheetml/2006/main">
  <authors>
    <author>大和市役所</author>
  </authors>
  <commentList>
    <comment ref="W5" authorId="0" shapeId="0">
      <text>
        <r>
          <rPr>
            <b/>
            <sz val="10"/>
            <color indexed="81"/>
            <rFont val="ＭＳ ゴシック"/>
            <family val="3"/>
            <charset val="128"/>
          </rPr>
          <t>列が足りない場合は、V列を選択して列を挿入してください。</t>
        </r>
      </text>
    </comment>
    <comment ref="I19" authorId="0" shapeId="0">
      <text>
        <r>
          <rPr>
            <b/>
            <sz val="9"/>
            <color indexed="81"/>
            <rFont val="MS P ゴシック"/>
            <family val="3"/>
            <charset val="128"/>
          </rPr>
          <t>緑視面積全体に占める割合が1／2を超える場合、セルが黄色表示され、1／2の値が自動的に緑視面積に計上されます。</t>
        </r>
        <r>
          <rPr>
            <sz val="9"/>
            <color indexed="81"/>
            <rFont val="MS P ゴシック"/>
            <family val="3"/>
            <charset val="128"/>
          </rPr>
          <t xml:space="preserve">
</t>
        </r>
      </text>
    </comment>
    <comment ref="L22" authorId="0" shapeId="0">
      <text>
        <r>
          <rPr>
            <b/>
            <sz val="9"/>
            <color indexed="81"/>
            <rFont val="MS P ゴシック"/>
            <family val="3"/>
            <charset val="128"/>
          </rPr>
          <t>間口緑視率の最低限度を満たしていない場合、セルが赤色表示されます。数値を修正してください。</t>
        </r>
      </text>
    </comment>
  </commentList>
</comments>
</file>

<file path=xl/sharedStrings.xml><?xml version="1.0" encoding="utf-8"?>
<sst xmlns="http://schemas.openxmlformats.org/spreadsheetml/2006/main" count="248" uniqueCount="127">
  <si>
    <t>敷地面積</t>
    <rPh sb="0" eb="2">
      <t>シキチ</t>
    </rPh>
    <rPh sb="2" eb="4">
      <t>メンセキ</t>
    </rPh>
    <phoneticPr fontId="5"/>
  </si>
  <si>
    <t>㎡</t>
    <phoneticPr fontId="5"/>
  </si>
  <si>
    <t>(1)</t>
    <phoneticPr fontId="5"/>
  </si>
  <si>
    <t>(2)</t>
    <phoneticPr fontId="5"/>
  </si>
  <si>
    <t>(3)</t>
    <phoneticPr fontId="5"/>
  </si>
  <si>
    <t>(4)</t>
    <phoneticPr fontId="5"/>
  </si>
  <si>
    <t>(5)</t>
    <phoneticPr fontId="5"/>
  </si>
  <si>
    <t>(6)</t>
    <phoneticPr fontId="5"/>
  </si>
  <si>
    <t>(7)</t>
    <phoneticPr fontId="5"/>
  </si>
  <si>
    <t>(8)</t>
  </si>
  <si>
    <t>(9)</t>
  </si>
  <si>
    <t>(10)</t>
  </si>
  <si>
    <t>(11)</t>
  </si>
  <si>
    <t>(12)</t>
  </si>
  <si>
    <t>(13)</t>
  </si>
  <si>
    <t>(14)</t>
  </si>
  <si>
    <t>(15)</t>
  </si>
  <si>
    <t>小計</t>
    <rPh sb="0" eb="2">
      <t>ショウケイ</t>
    </rPh>
    <phoneticPr fontId="5"/>
  </si>
  <si>
    <t>ａ　樹木(箇所毎に①～③のうち一つ以上記入)</t>
    <rPh sb="5" eb="7">
      <t>カショ</t>
    </rPh>
    <rPh sb="7" eb="8">
      <t>ゴト</t>
    </rPh>
    <rPh sb="15" eb="16">
      <t>ヒト</t>
    </rPh>
    <rPh sb="17" eb="19">
      <t>イジョウ</t>
    </rPh>
    <rPh sb="19" eb="21">
      <t>キニュウ</t>
    </rPh>
    <phoneticPr fontId="12"/>
  </si>
  <si>
    <t>①樹冠</t>
    <phoneticPr fontId="12"/>
  </si>
  <si>
    <t>水平投影面積
（㎡）</t>
    <rPh sb="0" eb="2">
      <t>スイヘイ</t>
    </rPh>
    <rPh sb="2" eb="4">
      <t>トウエイ</t>
    </rPh>
    <rPh sb="4" eb="6">
      <t>メンセキ</t>
    </rPh>
    <phoneticPr fontId="5"/>
  </si>
  <si>
    <t>②みなし樹冠</t>
    <phoneticPr fontId="12"/>
  </si>
  <si>
    <t>植栽時樹高（ｍ）</t>
    <rPh sb="0" eb="3">
      <t>ショクサイジ</t>
    </rPh>
    <rPh sb="3" eb="5">
      <t>ジュコウ</t>
    </rPh>
    <phoneticPr fontId="12"/>
  </si>
  <si>
    <t>本数（本）</t>
    <rPh sb="0" eb="2">
      <t>ホンスウ</t>
    </rPh>
    <rPh sb="3" eb="4">
      <t>ホン</t>
    </rPh>
    <phoneticPr fontId="12"/>
  </si>
  <si>
    <t>面積
（㎡）</t>
    <rPh sb="0" eb="2">
      <t>メンセキ</t>
    </rPh>
    <phoneticPr fontId="5"/>
  </si>
  <si>
    <t>A：水平投影面積（㎡）</t>
    <rPh sb="2" eb="4">
      <t>スイヘイ</t>
    </rPh>
    <rPh sb="4" eb="6">
      <t>トウエイ</t>
    </rPh>
    <rPh sb="6" eb="8">
      <t>メンセキ</t>
    </rPh>
    <phoneticPr fontId="5"/>
  </si>
  <si>
    <t>樹木本数(本)</t>
    <rPh sb="0" eb="2">
      <t>ジュモク</t>
    </rPh>
    <rPh sb="2" eb="4">
      <t>ホンスウ</t>
    </rPh>
    <rPh sb="5" eb="6">
      <t>ホン</t>
    </rPh>
    <phoneticPr fontId="5"/>
  </si>
  <si>
    <r>
      <t>T</t>
    </r>
    <r>
      <rPr>
        <sz val="6"/>
        <color indexed="8"/>
        <rFont val="ＭＳ ゴシック"/>
        <family val="3"/>
        <charset val="128"/>
      </rPr>
      <t>1</t>
    </r>
    <r>
      <rPr>
        <sz val="10"/>
        <color indexed="8"/>
        <rFont val="ＭＳ ゴシック"/>
        <family val="3"/>
        <charset val="128"/>
      </rPr>
      <t>：植栽時樹高4m以上</t>
    </r>
    <rPh sb="3" eb="6">
      <t>ショクサイジ</t>
    </rPh>
    <rPh sb="6" eb="8">
      <t>ジュコウ</t>
    </rPh>
    <rPh sb="10" eb="12">
      <t>イジョウ</t>
    </rPh>
    <phoneticPr fontId="5"/>
  </si>
  <si>
    <r>
      <t>T</t>
    </r>
    <r>
      <rPr>
        <sz val="6"/>
        <color indexed="8"/>
        <rFont val="ＭＳ ゴシック"/>
        <family val="3"/>
        <charset val="128"/>
      </rPr>
      <t>2</t>
    </r>
    <r>
      <rPr>
        <sz val="10"/>
        <color indexed="8"/>
        <rFont val="ＭＳ ゴシック"/>
        <family val="3"/>
        <charset val="128"/>
      </rPr>
      <t>：植栽時樹高2.5m以上4m未満</t>
    </r>
    <rPh sb="12" eb="14">
      <t>イジョウ</t>
    </rPh>
    <rPh sb="16" eb="18">
      <t>ミマン</t>
    </rPh>
    <phoneticPr fontId="5"/>
  </si>
  <si>
    <r>
      <t>T</t>
    </r>
    <r>
      <rPr>
        <sz val="6"/>
        <color indexed="8"/>
        <rFont val="ＭＳ ゴシック"/>
        <family val="3"/>
        <charset val="128"/>
      </rPr>
      <t>3</t>
    </r>
    <r>
      <rPr>
        <sz val="10"/>
        <color indexed="8"/>
        <rFont val="ＭＳ ゴシック"/>
        <family val="3"/>
        <charset val="128"/>
      </rPr>
      <t>：植栽時樹高1m以上2.5m未満</t>
    </r>
    <rPh sb="10" eb="12">
      <t>イジョウ</t>
    </rPh>
    <rPh sb="16" eb="18">
      <t>ミマン</t>
    </rPh>
    <phoneticPr fontId="5"/>
  </si>
  <si>
    <r>
      <t>T</t>
    </r>
    <r>
      <rPr>
        <sz val="6"/>
        <color indexed="8"/>
        <rFont val="ＭＳ ゴシック"/>
        <family val="3"/>
        <charset val="128"/>
      </rPr>
      <t>4</t>
    </r>
    <r>
      <rPr>
        <sz val="10"/>
        <color indexed="8"/>
        <rFont val="ＭＳ ゴシック"/>
        <family val="3"/>
        <charset val="128"/>
      </rPr>
      <t>：植栽時樹高1m未満</t>
    </r>
    <rPh sb="10" eb="12">
      <t>ミマン</t>
    </rPh>
    <phoneticPr fontId="5"/>
  </si>
  <si>
    <r>
      <t>植栽密度</t>
    </r>
    <r>
      <rPr>
        <sz val="9"/>
        <color indexed="8"/>
        <rFont val="ＭＳ ゴシック"/>
        <family val="3"/>
        <charset val="128"/>
      </rPr>
      <t>　18T</t>
    </r>
    <r>
      <rPr>
        <sz val="6"/>
        <color indexed="8"/>
        <rFont val="ＭＳ ゴシック"/>
        <family val="3"/>
        <charset val="128"/>
      </rPr>
      <t>1</t>
    </r>
    <r>
      <rPr>
        <sz val="9"/>
        <color indexed="8"/>
        <rFont val="ＭＳ ゴシック"/>
        <family val="3"/>
        <charset val="128"/>
      </rPr>
      <t>＋10T</t>
    </r>
    <r>
      <rPr>
        <sz val="6"/>
        <color indexed="8"/>
        <rFont val="ＭＳ ゴシック"/>
        <family val="3"/>
        <charset val="128"/>
      </rPr>
      <t>2</t>
    </r>
    <r>
      <rPr>
        <sz val="9"/>
        <color indexed="8"/>
        <rFont val="ＭＳ ゴシック"/>
        <family val="3"/>
        <charset val="128"/>
      </rPr>
      <t>＋4T</t>
    </r>
    <r>
      <rPr>
        <sz val="6"/>
        <color indexed="8"/>
        <rFont val="ＭＳ ゴシック"/>
        <family val="3"/>
        <charset val="128"/>
      </rPr>
      <t>3</t>
    </r>
    <r>
      <rPr>
        <sz val="9"/>
        <color indexed="8"/>
        <rFont val="ＭＳ ゴシック"/>
        <family val="3"/>
        <charset val="128"/>
      </rPr>
      <t>＋T</t>
    </r>
    <r>
      <rPr>
        <sz val="6"/>
        <color indexed="8"/>
        <rFont val="ＭＳ ゴシック"/>
        <family val="3"/>
        <charset val="128"/>
      </rPr>
      <t>4</t>
    </r>
    <r>
      <rPr>
        <sz val="9"/>
        <color indexed="8"/>
        <rFont val="ＭＳ ゴシック"/>
        <family val="3"/>
        <charset val="128"/>
      </rPr>
      <t>（≧A）</t>
    </r>
    <rPh sb="0" eb="2">
      <t>ショクサイ</t>
    </rPh>
    <rPh sb="2" eb="4">
      <t>ミツド</t>
    </rPh>
    <phoneticPr fontId="5"/>
  </si>
  <si>
    <t>①～③の算出方法のうち最大となる面積（㎡）</t>
    <rPh sb="4" eb="6">
      <t>サンシュツ</t>
    </rPh>
    <rPh sb="6" eb="8">
      <t>ホウホウ</t>
    </rPh>
    <rPh sb="11" eb="13">
      <t>サイダイ</t>
    </rPh>
    <rPh sb="16" eb="18">
      <t>メンセキ</t>
    </rPh>
    <phoneticPr fontId="12"/>
  </si>
  <si>
    <t>ｂ　芝等</t>
    <rPh sb="2" eb="3">
      <t>シバ</t>
    </rPh>
    <rPh sb="3" eb="4">
      <t>トウ</t>
    </rPh>
    <phoneticPr fontId="5"/>
  </si>
  <si>
    <t>ｃ　花壇等</t>
    <phoneticPr fontId="12"/>
  </si>
  <si>
    <t>ｄ　壁面緑化</t>
    <phoneticPr fontId="12"/>
  </si>
  <si>
    <t>ｅ　水流等</t>
    <phoneticPr fontId="12"/>
  </si>
  <si>
    <t>①接道部の低木</t>
    <rPh sb="1" eb="4">
      <t>セツドウブ</t>
    </rPh>
    <rPh sb="5" eb="7">
      <t>テイボク</t>
    </rPh>
    <phoneticPr fontId="12"/>
  </si>
  <si>
    <t>（樹高0.3ｍ以上）</t>
    <phoneticPr fontId="12"/>
  </si>
  <si>
    <t>加算面積（㎡）</t>
    <rPh sb="0" eb="4">
      <t>カサンメンセキ</t>
    </rPh>
    <phoneticPr fontId="12"/>
  </si>
  <si>
    <t>②接道部の中木</t>
    <rPh sb="1" eb="4">
      <t>セツドウブ</t>
    </rPh>
    <rPh sb="5" eb="6">
      <t>チュウ</t>
    </rPh>
    <rPh sb="6" eb="7">
      <t>ボク</t>
    </rPh>
    <phoneticPr fontId="12"/>
  </si>
  <si>
    <t>（樹高1ｍ以上）</t>
    <phoneticPr fontId="12"/>
  </si>
  <si>
    <t>③接道部の中高木</t>
    <rPh sb="1" eb="4">
      <t>セツドウブ</t>
    </rPh>
    <rPh sb="5" eb="6">
      <t>チュウ</t>
    </rPh>
    <rPh sb="6" eb="7">
      <t>タカ</t>
    </rPh>
    <rPh sb="7" eb="8">
      <t>ボク</t>
    </rPh>
    <phoneticPr fontId="12"/>
  </si>
  <si>
    <t>（樹高2.5ｍ以上）</t>
    <phoneticPr fontId="12"/>
  </si>
  <si>
    <t>④接道部の高木</t>
    <rPh sb="1" eb="4">
      <t>セツドウブ</t>
    </rPh>
    <rPh sb="5" eb="6">
      <t>タカ</t>
    </rPh>
    <rPh sb="6" eb="7">
      <t>ボク</t>
    </rPh>
    <phoneticPr fontId="12"/>
  </si>
  <si>
    <t>（樹高4ｍ以上）</t>
    <phoneticPr fontId="12"/>
  </si>
  <si>
    <t>⑤緑のオープンスペース</t>
    <rPh sb="1" eb="2">
      <t>ミドリ</t>
    </rPh>
    <phoneticPr fontId="12"/>
  </si>
  <si>
    <t>面積（㎡）</t>
    <rPh sb="0" eb="2">
      <t>メンセキ</t>
    </rPh>
    <phoneticPr fontId="12"/>
  </si>
  <si>
    <t>（100㎡以上／1箇所）</t>
    <phoneticPr fontId="12"/>
  </si>
  <si>
    <t>加算面積小計（㎡）</t>
    <rPh sb="0" eb="4">
      <t>カサンメンセキ</t>
    </rPh>
    <rPh sb="4" eb="6">
      <t>ショウケイ</t>
    </rPh>
    <phoneticPr fontId="12"/>
  </si>
  <si>
    <t>※接道部：道路に接する部分（道路に接続して歩道状空地がある場合は、歩道状空地に接する部分）から概ね5ｍの範囲内</t>
    <phoneticPr fontId="12"/>
  </si>
  <si>
    <t>緑化施設全体</t>
  </si>
  <si>
    <t>ａ　樹木</t>
    <rPh sb="2" eb="4">
      <t>ジュモク</t>
    </rPh>
    <phoneticPr fontId="5"/>
  </si>
  <si>
    <t>ｂ　芝等</t>
    <phoneticPr fontId="5"/>
  </si>
  <si>
    <t>ｃ　花壇等</t>
    <phoneticPr fontId="5"/>
  </si>
  <si>
    <t>ｄ　壁面緑化</t>
    <phoneticPr fontId="5"/>
  </si>
  <si>
    <t>ｅ　水流等</t>
    <rPh sb="2" eb="4">
      <t>スイリュウ</t>
    </rPh>
    <rPh sb="4" eb="5">
      <t>トウ</t>
    </rPh>
    <phoneticPr fontId="5"/>
  </si>
  <si>
    <t>ｇ　特定緑化</t>
    <rPh sb="2" eb="4">
      <t>トクテイ</t>
    </rPh>
    <rPh sb="4" eb="6">
      <t>リョクカ</t>
    </rPh>
    <phoneticPr fontId="5"/>
  </si>
  <si>
    <t>緑化施設面積</t>
    <rPh sb="0" eb="2">
      <t>リョッカ</t>
    </rPh>
    <rPh sb="2" eb="4">
      <t>シセツ</t>
    </rPh>
    <rPh sb="4" eb="6">
      <t>メンセキ</t>
    </rPh>
    <phoneticPr fontId="5"/>
  </si>
  <si>
    <t>緑化率</t>
    <rPh sb="0" eb="2">
      <t>リョッカ</t>
    </rPh>
    <rPh sb="2" eb="3">
      <t>リツ</t>
    </rPh>
    <phoneticPr fontId="5"/>
  </si>
  <si>
    <t>%</t>
    <phoneticPr fontId="5"/>
  </si>
  <si>
    <t>緑化率の最低限度</t>
    <phoneticPr fontId="5"/>
  </si>
  <si>
    <t>■このシートについて</t>
    <phoneticPr fontId="5"/>
  </si>
  <si>
    <t>大和市街づくり施設部街づくり推進課街づくり事業係</t>
    <rPh sb="0" eb="2">
      <t>ヤマト</t>
    </rPh>
    <rPh sb="2" eb="3">
      <t>シ</t>
    </rPh>
    <rPh sb="3" eb="4">
      <t>マチ</t>
    </rPh>
    <rPh sb="7" eb="10">
      <t>シセツブ</t>
    </rPh>
    <rPh sb="10" eb="11">
      <t>マチ</t>
    </rPh>
    <rPh sb="14" eb="17">
      <t>スイシンカ</t>
    </rPh>
    <rPh sb="17" eb="18">
      <t>マチ</t>
    </rPh>
    <rPh sb="21" eb="24">
      <t>ジギョウカカリ</t>
    </rPh>
    <phoneticPr fontId="5"/>
  </si>
  <si>
    <t>合計</t>
    <phoneticPr fontId="12"/>
  </si>
  <si>
    <t>緑化施設</t>
    <phoneticPr fontId="5"/>
  </si>
  <si>
    <t>　　　　　　　　　　　　　　　　　　　　　　　箇所番号
　緑化施設　　　　　　　　　　　　　　　　　</t>
    <rPh sb="29" eb="33">
      <t>リョクカシセツ</t>
    </rPh>
    <phoneticPr fontId="12"/>
  </si>
  <si>
    <t>水平投影面積（㎡）</t>
    <rPh sb="0" eb="2">
      <t>スイヘイ</t>
    </rPh>
    <rPh sb="2" eb="4">
      <t>トウエイ</t>
    </rPh>
    <rPh sb="4" eb="6">
      <t>メンセキ</t>
    </rPh>
    <phoneticPr fontId="5"/>
  </si>
  <si>
    <t>樹冠重複部分面積（㎡）</t>
    <rPh sb="0" eb="1">
      <t>ジュ</t>
    </rPh>
    <rPh sb="1" eb="2">
      <t>カンムリ</t>
    </rPh>
    <rPh sb="2" eb="4">
      <t>チョウフク</t>
    </rPh>
    <rPh sb="4" eb="6">
      <t>ブブン</t>
    </rPh>
    <rPh sb="6" eb="8">
      <t>メンセキ</t>
    </rPh>
    <phoneticPr fontId="3"/>
  </si>
  <si>
    <t>ｆ　付属施設</t>
    <rPh sb="2" eb="6">
      <t>フゾクシセツ</t>
    </rPh>
    <phoneticPr fontId="5"/>
  </si>
  <si>
    <t>低木：植栽時樹高0.3m以上</t>
    <rPh sb="0" eb="2">
      <t>テイボク</t>
    </rPh>
    <rPh sb="12" eb="14">
      <t>イジョウ</t>
    </rPh>
    <phoneticPr fontId="5"/>
  </si>
  <si>
    <t>壁面緑化</t>
    <rPh sb="0" eb="2">
      <t>ヘキメン</t>
    </rPh>
    <rPh sb="2" eb="4">
      <t>リョクカ</t>
    </rPh>
    <phoneticPr fontId="5"/>
  </si>
  <si>
    <t>ｍ</t>
    <phoneticPr fontId="5"/>
  </si>
  <si>
    <t>緑化対象立面積</t>
    <rPh sb="0" eb="2">
      <t>リョッカ</t>
    </rPh>
    <rPh sb="2" eb="4">
      <t>タイショウ</t>
    </rPh>
    <rPh sb="4" eb="5">
      <t>リツ</t>
    </rPh>
    <rPh sb="5" eb="7">
      <t>メンセキ</t>
    </rPh>
    <phoneticPr fontId="5"/>
  </si>
  <si>
    <t>間口緑化率</t>
    <rPh sb="0" eb="2">
      <t>マグチ</t>
    </rPh>
    <rPh sb="2" eb="4">
      <t>リョッカ</t>
    </rPh>
    <rPh sb="4" eb="5">
      <t>リツ</t>
    </rPh>
    <phoneticPr fontId="5"/>
  </si>
  <si>
    <t>間口緑視率の最低限度</t>
    <rPh sb="0" eb="2">
      <t>マグチ</t>
    </rPh>
    <rPh sb="2" eb="5">
      <t>リョクシリツ</t>
    </rPh>
    <rPh sb="4" eb="5">
      <t>リツ</t>
    </rPh>
    <phoneticPr fontId="5"/>
  </si>
  <si>
    <t>緑視面積（㎡）</t>
    <rPh sb="0" eb="1">
      <t>ミドリ</t>
    </rPh>
    <rPh sb="1" eb="2">
      <t>シ</t>
    </rPh>
    <rPh sb="2" eb="4">
      <t>メンセキ</t>
    </rPh>
    <phoneticPr fontId="5"/>
  </si>
  <si>
    <t>緑化施設全体</t>
    <phoneticPr fontId="3"/>
  </si>
  <si>
    <t>緑化施設全体</t>
    <rPh sb="0" eb="2">
      <t>リョクカ</t>
    </rPh>
    <rPh sb="2" eb="4">
      <t>シセツ</t>
    </rPh>
    <rPh sb="4" eb="6">
      <t>ゼンタイ</t>
    </rPh>
    <phoneticPr fontId="3"/>
  </si>
  <si>
    <t>鉛直投影面積（㎡）</t>
    <rPh sb="0" eb="6">
      <t>エンチョクトウエイメンセキ</t>
    </rPh>
    <phoneticPr fontId="3"/>
  </si>
  <si>
    <t>水平投影面積（㎡）</t>
    <rPh sb="0" eb="2">
      <t>スイヘイ</t>
    </rPh>
    <phoneticPr fontId="3"/>
  </si>
  <si>
    <t>換算植栽見附面積（㎡）</t>
    <rPh sb="2" eb="4">
      <t>ショクサイ</t>
    </rPh>
    <rPh sb="4" eb="6">
      <t>ミツケ</t>
    </rPh>
    <rPh sb="6" eb="8">
      <t>メンセキ</t>
    </rPh>
    <phoneticPr fontId="5"/>
  </si>
  <si>
    <t>植栽</t>
    <rPh sb="0" eb="2">
      <t>ショクサイ</t>
    </rPh>
    <phoneticPr fontId="5"/>
  </si>
  <si>
    <t>合計</t>
    <rPh sb="0" eb="2">
      <t>ゴウケイ</t>
    </rPh>
    <phoneticPr fontId="5"/>
  </si>
  <si>
    <t>「ａ‐③植栽基盤」について、植栽密度の数値が植栽基盤の水平投影面積以上となるようにしてください。（下回る場合、水平投影面積セルが赤色表示されます。）</t>
    <rPh sb="4" eb="8">
      <t>ショクサイキバン</t>
    </rPh>
    <rPh sb="14" eb="16">
      <t>ショクサイ</t>
    </rPh>
    <rPh sb="16" eb="18">
      <t>ミツド</t>
    </rPh>
    <rPh sb="19" eb="21">
      <t>スウチ</t>
    </rPh>
    <rPh sb="22" eb="24">
      <t>ショクサイ</t>
    </rPh>
    <rPh sb="24" eb="26">
      <t>キバン</t>
    </rPh>
    <rPh sb="27" eb="33">
      <t>スイヘイトウエイメンセキ</t>
    </rPh>
    <rPh sb="33" eb="35">
      <t>イジョウ</t>
    </rPh>
    <rPh sb="49" eb="51">
      <t>シタマワ</t>
    </rPh>
    <rPh sb="52" eb="54">
      <t>バアイ</t>
    </rPh>
    <rPh sb="55" eb="57">
      <t>スイヘイ</t>
    </rPh>
    <rPh sb="57" eb="61">
      <t>トウエイメンセキ</t>
    </rPh>
    <rPh sb="64" eb="66">
      <t>アカイロ</t>
    </rPh>
    <rPh sb="66" eb="68">
      <t>ヒョウジ</t>
    </rPh>
    <phoneticPr fontId="5"/>
  </si>
  <si>
    <t>「ｆ　付属施設」について、ａ～ｅの施設に付属して設けるものは、当該施設面積の4分の１を超えない範囲の水平投影面積まで算入できます。（セルが赤色表示される場合は、4分の1以下となるようにしてください。）</t>
    <rPh sb="3" eb="7">
      <t>フゾクシセツ</t>
    </rPh>
    <rPh sb="17" eb="19">
      <t>シセツ</t>
    </rPh>
    <rPh sb="20" eb="22">
      <t>フゾク</t>
    </rPh>
    <rPh sb="24" eb="25">
      <t>モウ</t>
    </rPh>
    <rPh sb="31" eb="35">
      <t>トウガイシセツ</t>
    </rPh>
    <rPh sb="35" eb="37">
      <t>メンセキ</t>
    </rPh>
    <rPh sb="39" eb="40">
      <t>ブン</t>
    </rPh>
    <rPh sb="43" eb="44">
      <t>コ</t>
    </rPh>
    <rPh sb="47" eb="49">
      <t>ハンイ</t>
    </rPh>
    <rPh sb="50" eb="56">
      <t>スイヘイトウエイメンセキ</t>
    </rPh>
    <rPh sb="58" eb="60">
      <t>サンニュウ</t>
    </rPh>
    <rPh sb="69" eb="71">
      <t>アカイロ</t>
    </rPh>
    <rPh sb="71" eb="73">
      <t>ヒョウジ</t>
    </rPh>
    <rPh sb="76" eb="78">
      <t>バアイ</t>
    </rPh>
    <rPh sb="81" eb="82">
      <t>ブン</t>
    </rPh>
    <rPh sb="84" eb="86">
      <t>イカ</t>
    </rPh>
    <phoneticPr fontId="5"/>
  </si>
  <si>
    <t>樹木等の重複部分の面積（㎡）</t>
    <rPh sb="0" eb="3">
      <t>ジュモクトウ</t>
    </rPh>
    <rPh sb="4" eb="6">
      <t>チョウフク</t>
    </rPh>
    <rPh sb="6" eb="8">
      <t>ブブン</t>
    </rPh>
    <rPh sb="9" eb="11">
      <t>メンセキ</t>
    </rPh>
    <phoneticPr fontId="5"/>
  </si>
  <si>
    <t>控除部分</t>
    <rPh sb="0" eb="2">
      <t>コウジョ</t>
    </rPh>
    <rPh sb="2" eb="4">
      <t>ブブン</t>
    </rPh>
    <phoneticPr fontId="5"/>
  </si>
  <si>
    <t>※1</t>
    <phoneticPr fontId="5"/>
  </si>
  <si>
    <t>※3</t>
    <phoneticPr fontId="5"/>
  </si>
  <si>
    <t>※4</t>
    <phoneticPr fontId="5"/>
  </si>
  <si>
    <t>③植栽基盤 ※1</t>
    <phoneticPr fontId="12"/>
  </si>
  <si>
    <t>ｆ　付属施設 ※2</t>
    <rPh sb="2" eb="6">
      <t>フゾクシセツ</t>
    </rPh>
    <phoneticPr fontId="12"/>
  </si>
  <si>
    <t>※2</t>
    <phoneticPr fontId="5"/>
  </si>
  <si>
    <t>・緑色セルに数値を入力してください。緑色セル以外は保護をかけており、入力できません。</t>
    <rPh sb="1" eb="3">
      <t>ミドリイロ</t>
    </rPh>
    <phoneticPr fontId="5"/>
  </si>
  <si>
    <t>・この「緑化率計算書」を使用することに伴う いかなる直接的・間接的な損害について、市はその責を負いません。</t>
    <rPh sb="4" eb="6">
      <t>リョクカ</t>
    </rPh>
    <rPh sb="6" eb="7">
      <t>リツ</t>
    </rPh>
    <rPh sb="7" eb="10">
      <t>ケイサンショ</t>
    </rPh>
    <rPh sb="41" eb="42">
      <t>シ</t>
    </rPh>
    <phoneticPr fontId="5"/>
  </si>
  <si>
    <t>・このシートは、Microsoft Excel 2016（Windowsパッケージ版）で作成しています。</t>
    <phoneticPr fontId="5"/>
  </si>
  <si>
    <t>・緑色セルに数値を入力してください。シート①の内容が自動入力されるよう初期設定しているため、シート①から入力してください。緑色セル以外は保護をかけており、入力できません。</t>
    <rPh sb="1" eb="3">
      <t>ミドリイロ</t>
    </rPh>
    <rPh sb="6" eb="8">
      <t>スウチ</t>
    </rPh>
    <rPh sb="9" eb="11">
      <t>ニュウリョク</t>
    </rPh>
    <rPh sb="61" eb="62">
      <t>ミドリ</t>
    </rPh>
    <rPh sb="62" eb="63">
      <t>イロ</t>
    </rPh>
    <rPh sb="65" eb="67">
      <t>イガイ</t>
    </rPh>
    <rPh sb="68" eb="70">
      <t>ホゴ</t>
    </rPh>
    <rPh sb="77" eb="79">
      <t>ニュウリョク</t>
    </rPh>
    <phoneticPr fontId="5"/>
  </si>
  <si>
    <t>・この「間口緑視率計算書」を使用することに伴う いかなる直接的・間接的な損害について、市はその責を負いません。</t>
    <rPh sb="4" eb="6">
      <t>マグチ</t>
    </rPh>
    <rPh sb="6" eb="9">
      <t>リョクシリツ</t>
    </rPh>
    <rPh sb="8" eb="9">
      <t>リツ</t>
    </rPh>
    <rPh sb="9" eb="12">
      <t>ケイサンショ</t>
    </rPh>
    <rPh sb="43" eb="44">
      <t>シ</t>
    </rPh>
    <phoneticPr fontId="5"/>
  </si>
  <si>
    <t>植栽 ※1</t>
    <phoneticPr fontId="12"/>
  </si>
  <si>
    <t>実寸植栽見附面積（㎡） ※2</t>
    <rPh sb="0" eb="2">
      <t>ジッスン</t>
    </rPh>
    <phoneticPr fontId="3"/>
  </si>
  <si>
    <t>壁面緑化 ※3
(道路面)</t>
    <rPh sb="0" eb="2">
      <t>ヘキメン</t>
    </rPh>
    <rPh sb="2" eb="4">
      <t>リョクカ</t>
    </rPh>
    <rPh sb="9" eb="12">
      <t>ドウロメン</t>
    </rPh>
    <phoneticPr fontId="5"/>
  </si>
  <si>
    <t>「植栽‐実寸植栽見附面積」について、換算植栽面積を超える高木を植える場合及び既存樹木を保存する場合に入力してください。（換算植栽面積を下回る高木の場合はセルが赤色、高木以外が入力されている場合はセルが黄色表示されます。）</t>
    <rPh sb="50" eb="52">
      <t>ニュウリョク</t>
    </rPh>
    <phoneticPr fontId="5"/>
  </si>
  <si>
    <t>・「箇所番号」は、他のシート及び緑化施設配置図と共通のものとしてください。</t>
    <rPh sb="2" eb="6">
      <t>カショバンゴウ</t>
    </rPh>
    <rPh sb="9" eb="10">
      <t>タ</t>
    </rPh>
    <rPh sb="14" eb="15">
      <t>オヨ</t>
    </rPh>
    <rPh sb="16" eb="20">
      <t>リョクカシセツ</t>
    </rPh>
    <rPh sb="20" eb="23">
      <t>ハイチズ</t>
    </rPh>
    <rPh sb="24" eb="26">
      <t>キョウツウ</t>
    </rPh>
    <phoneticPr fontId="3"/>
  </si>
  <si>
    <t>・「箇所番号」は、他のシート及び緑化施設配置図と共通のものとしてください。</t>
    <phoneticPr fontId="5"/>
  </si>
  <si>
    <t>・緑色セルに数値を入力してください。「植栽‐樹木本数」については、シート①の内容が自動入力されるよう初期設定しているため、必要に応じて修正してください。緑色セル以外は保護をかけており、入力できません。</t>
    <rPh sb="61" eb="63">
      <t>ヒツヨウ</t>
    </rPh>
    <rPh sb="64" eb="65">
      <t>オウ</t>
    </rPh>
    <rPh sb="67" eb="69">
      <t>シュウセイ</t>
    </rPh>
    <phoneticPr fontId="5"/>
  </si>
  <si>
    <t>敷地間口長さ（接道長さ）</t>
    <rPh sb="0" eb="2">
      <t>シキチ</t>
    </rPh>
    <rPh sb="2" eb="4">
      <t>マグチ</t>
    </rPh>
    <rPh sb="4" eb="5">
      <t>ナガ</t>
    </rPh>
    <rPh sb="7" eb="9">
      <t>セツドウ</t>
    </rPh>
    <rPh sb="9" eb="10">
      <t>ナガ</t>
    </rPh>
    <phoneticPr fontId="5"/>
  </si>
  <si>
    <t>(16)</t>
  </si>
  <si>
    <t>①緑化率計算書（中央森林東側地区地区計画認定基準‐項目オ「緑化率の最低限度」）　</t>
    <rPh sb="1" eb="3">
      <t>リョクカ</t>
    </rPh>
    <rPh sb="3" eb="4">
      <t>リツ</t>
    </rPh>
    <rPh sb="4" eb="7">
      <t>ケイサンショ</t>
    </rPh>
    <rPh sb="16" eb="18">
      <t>チク</t>
    </rPh>
    <rPh sb="18" eb="20">
      <t>ケイカク</t>
    </rPh>
    <rPh sb="20" eb="24">
      <t>ニンテイキジュン</t>
    </rPh>
    <rPh sb="25" eb="27">
      <t>コウモク</t>
    </rPh>
    <rPh sb="29" eb="32">
      <t>リョクカリツ</t>
    </rPh>
    <rPh sb="33" eb="37">
      <t>サイテイゲンド</t>
    </rPh>
    <phoneticPr fontId="5"/>
  </si>
  <si>
    <t>②緑化率計算書（中央森林東側地区地区計画地区整備計画‐「緑化率の最低限度」）　</t>
    <rPh sb="1" eb="3">
      <t>リョクカ</t>
    </rPh>
    <rPh sb="3" eb="4">
      <t>リツ</t>
    </rPh>
    <rPh sb="4" eb="7">
      <t>ケイサンショ</t>
    </rPh>
    <rPh sb="8" eb="16">
      <t>チュウオウシンリンヒガシガワチク</t>
    </rPh>
    <rPh sb="16" eb="18">
      <t>チク</t>
    </rPh>
    <rPh sb="18" eb="20">
      <t>ケイカク</t>
    </rPh>
    <rPh sb="20" eb="26">
      <t>チクセイビケイカク</t>
    </rPh>
    <rPh sb="28" eb="31">
      <t>リョクカリツ</t>
    </rPh>
    <rPh sb="32" eb="36">
      <t>サイテイゲンド</t>
    </rPh>
    <phoneticPr fontId="5"/>
  </si>
  <si>
    <t>③間口緑視率計算書（中央森林東側地区地区計画認定基準‐項目カ「間口緑視率の確保」）　</t>
    <rPh sb="1" eb="3">
      <t>マグチ</t>
    </rPh>
    <rPh sb="3" eb="6">
      <t>リョクシリツ</t>
    </rPh>
    <rPh sb="6" eb="9">
      <t>ケイサンショ</t>
    </rPh>
    <rPh sb="18" eb="20">
      <t>チク</t>
    </rPh>
    <rPh sb="20" eb="22">
      <t>ケイカク</t>
    </rPh>
    <rPh sb="22" eb="26">
      <t>ニンテイキジュン</t>
    </rPh>
    <phoneticPr fontId="5"/>
  </si>
  <si>
    <t>高木：植栽時樹高4m以上
　　　かつ通常成木時樹高6m以上</t>
    <rPh sb="0" eb="2">
      <t>コウボク</t>
    </rPh>
    <rPh sb="3" eb="6">
      <t>ショクサイジ</t>
    </rPh>
    <rPh sb="6" eb="8">
      <t>ジュコウ</t>
    </rPh>
    <rPh sb="10" eb="12">
      <t>イジョウ</t>
    </rPh>
    <rPh sb="18" eb="20">
      <t>ツウジョウ</t>
    </rPh>
    <rPh sb="20" eb="23">
      <t>セイボクジ</t>
    </rPh>
    <rPh sb="23" eb="25">
      <t>ジュコウ</t>
    </rPh>
    <rPh sb="27" eb="29">
      <t>イジョウ</t>
    </rPh>
    <phoneticPr fontId="5"/>
  </si>
  <si>
    <t>中木：植栽時樹高1m以上
　　　かつ通常成木時樹高2.5m以上</t>
    <rPh sb="0" eb="2">
      <t>チュウボク</t>
    </rPh>
    <rPh sb="10" eb="12">
      <t>イジョウ</t>
    </rPh>
    <rPh sb="18" eb="20">
      <t>ツウジョウ</t>
    </rPh>
    <rPh sb="20" eb="22">
      <t>セイボク</t>
    </rPh>
    <rPh sb="22" eb="23">
      <t>ジ</t>
    </rPh>
    <rPh sb="23" eb="25">
      <t>ジュコウ</t>
    </rPh>
    <rPh sb="29" eb="31">
      <t>イジョウ</t>
    </rPh>
    <phoneticPr fontId="5"/>
  </si>
  <si>
    <t>中高木：植栽時樹高2.5m以上
　　　　かつ通常成木時樹高4m以上</t>
    <rPh sb="0" eb="3">
      <t>チュウコウボク</t>
    </rPh>
    <rPh sb="13" eb="15">
      <t>イジョウ</t>
    </rPh>
    <phoneticPr fontId="5"/>
  </si>
  <si>
    <t>透過性のない屏等（電柱等は除く）により
道路側から視認できない部分の面積（㎡）</t>
    <rPh sb="0" eb="3">
      <t>トウカセイ</t>
    </rPh>
    <rPh sb="6" eb="7">
      <t>オオウ</t>
    </rPh>
    <rPh sb="7" eb="8">
      <t>トウ</t>
    </rPh>
    <rPh sb="20" eb="22">
      <t>ドウロ</t>
    </rPh>
    <rPh sb="22" eb="23">
      <t>ガワ</t>
    </rPh>
    <rPh sb="25" eb="27">
      <t>シニン</t>
    </rPh>
    <rPh sb="31" eb="33">
      <t>ブブン</t>
    </rPh>
    <rPh sb="34" eb="36">
      <t>メンセキ</t>
    </rPh>
    <phoneticPr fontId="5"/>
  </si>
  <si>
    <t>傾斜面(傾斜角45度以下)の場合 ※4</t>
    <rPh sb="0" eb="2">
      <t>ケイシャ</t>
    </rPh>
    <rPh sb="2" eb="3">
      <t>メン</t>
    </rPh>
    <rPh sb="4" eb="6">
      <t>ケイシャ</t>
    </rPh>
    <rPh sb="6" eb="7">
      <t>カド</t>
    </rPh>
    <rPh sb="9" eb="10">
      <t>ド</t>
    </rPh>
    <rPh sb="10" eb="12">
      <t>イカ</t>
    </rPh>
    <rPh sb="14" eb="16">
      <t>バアイ</t>
    </rPh>
    <phoneticPr fontId="5"/>
  </si>
  <si>
    <t>鉛直面又は
傾斜面(傾斜角45度超え）の場合</t>
    <rPh sb="0" eb="3">
      <t>エンチョクメン</t>
    </rPh>
    <rPh sb="3" eb="4">
      <t>マタ</t>
    </rPh>
    <rPh sb="16" eb="17">
      <t>コ</t>
    </rPh>
    <rPh sb="20" eb="22">
      <t>バアイ</t>
    </rPh>
    <phoneticPr fontId="5"/>
  </si>
  <si>
    <t>「壁面緑化‐傾斜面（傾斜角45度以下）の場合」について、高さ10ｍ以内の範囲の水平投影面積を入力してください。入力された水平投影面積の１／２を緑視面積に自動計上します。</t>
    <rPh sb="10" eb="13">
      <t>ケイシャカド</t>
    </rPh>
    <rPh sb="15" eb="16">
      <t>ド</t>
    </rPh>
    <rPh sb="16" eb="18">
      <t>イカ</t>
    </rPh>
    <rPh sb="28" eb="29">
      <t>タカ</t>
    </rPh>
    <rPh sb="33" eb="35">
      <t>イナイ</t>
    </rPh>
    <rPh sb="36" eb="38">
      <t>ハンイ</t>
    </rPh>
    <rPh sb="46" eb="48">
      <t>ニュウリョク</t>
    </rPh>
    <rPh sb="55" eb="57">
      <t>ニュウリョク</t>
    </rPh>
    <rPh sb="60" eb="62">
      <t>スイヘイ</t>
    </rPh>
    <rPh sb="62" eb="64">
      <t>トウエイ</t>
    </rPh>
    <rPh sb="64" eb="66">
      <t>メンセキ</t>
    </rPh>
    <rPh sb="76" eb="78">
      <t>ジドウ</t>
    </rPh>
    <phoneticPr fontId="5"/>
  </si>
  <si>
    <t>必要緑視面積</t>
    <rPh sb="0" eb="2">
      <t>ヒツヨウ</t>
    </rPh>
    <rPh sb="2" eb="3">
      <t>リョク</t>
    </rPh>
    <rPh sb="3" eb="4">
      <t>シ</t>
    </rPh>
    <rPh sb="4" eb="6">
      <t>メンセキ</t>
    </rPh>
    <phoneticPr fontId="5"/>
  </si>
  <si>
    <t>「植栽」について、見附面積（緑視面積）に計上できるのは、植栽の位置が、道路境界線からの目視が可能で、道路境界線（歩道状空地を含む）からの奥行が５ｍ以内の部分かつ道路面からの高さが10ｍ以内の部分です。</t>
    <rPh sb="1" eb="3">
      <t>ショクサイ</t>
    </rPh>
    <rPh sb="28" eb="30">
      <t>ショクサイ</t>
    </rPh>
    <rPh sb="31" eb="33">
      <t>イチ</t>
    </rPh>
    <rPh sb="56" eb="61">
      <t>ホドウジョウクウチ</t>
    </rPh>
    <rPh sb="62" eb="63">
      <t>フク</t>
    </rPh>
    <rPh sb="73" eb="75">
      <t>イナイ</t>
    </rPh>
    <rPh sb="76" eb="78">
      <t>ブブン</t>
    </rPh>
    <rPh sb="80" eb="83">
      <t>ドウロメン</t>
    </rPh>
    <rPh sb="86" eb="87">
      <t>タカ</t>
    </rPh>
    <rPh sb="92" eb="94">
      <t>イナイ</t>
    </rPh>
    <rPh sb="95" eb="97">
      <t>ブブン</t>
    </rPh>
    <phoneticPr fontId="5"/>
  </si>
  <si>
    <t>ｇ　特定緑化　※3</t>
    <rPh sb="2" eb="4">
      <t>トクテイ</t>
    </rPh>
    <rPh sb="4" eb="6">
      <t>リョクカ</t>
    </rPh>
    <phoneticPr fontId="12"/>
  </si>
  <si>
    <t>「ｇ　特定緑化」について、特定の緑化をした場合に一定の面積を、ａ～ｆの面積とは別に緑化施設面積に計上できます。ただし、計上できるのは、確保すべき緑化施設面積の２分の１までです。</t>
    <rPh sb="13" eb="15">
      <t>トクテイ</t>
    </rPh>
    <rPh sb="16" eb="18">
      <t>リョクカ</t>
    </rPh>
    <rPh sb="21" eb="23">
      <t>バアイ</t>
    </rPh>
    <rPh sb="24" eb="26">
      <t>イッテイ</t>
    </rPh>
    <rPh sb="27" eb="29">
      <t>メンセキ</t>
    </rPh>
    <rPh sb="35" eb="37">
      <t>メンセキ</t>
    </rPh>
    <rPh sb="39" eb="40">
      <t>ベツ</t>
    </rPh>
    <rPh sb="41" eb="43">
      <t>リョクカ</t>
    </rPh>
    <rPh sb="43" eb="45">
      <t>シセツ</t>
    </rPh>
    <rPh sb="45" eb="47">
      <t>メンセキ</t>
    </rPh>
    <rPh sb="48" eb="50">
      <t>ケイジョウ</t>
    </rPh>
    <rPh sb="59" eb="61">
      <t>ケイジョウ</t>
    </rPh>
    <rPh sb="67" eb="69">
      <t>カクホ</t>
    </rPh>
    <rPh sb="72" eb="74">
      <t>リョクカ</t>
    </rPh>
    <rPh sb="74" eb="78">
      <t>シセツメンセキ</t>
    </rPh>
    <rPh sb="80" eb="81">
      <t>ブン</t>
    </rPh>
    <phoneticPr fontId="5"/>
  </si>
  <si>
    <t>必要緑化面積</t>
    <rPh sb="0" eb="2">
      <t>ヒツヨウ</t>
    </rPh>
    <rPh sb="2" eb="4">
      <t>リョクカ</t>
    </rPh>
    <rPh sb="4" eb="6">
      <t>メンセキ</t>
    </rPh>
    <phoneticPr fontId="5"/>
  </si>
  <si>
    <t>「壁面緑化」について、道路境界線に面した壁面で、高さ10ｍ以内の範囲の鉛直投影面積等を入力してください。緑視面積全体に占める割合は1／2以下でなければなりません。</t>
    <rPh sb="11" eb="16">
      <t>ドウロキョウカイセン</t>
    </rPh>
    <rPh sb="17" eb="18">
      <t>メン</t>
    </rPh>
    <rPh sb="20" eb="22">
      <t>ヘキメン</t>
    </rPh>
    <rPh sb="24" eb="25">
      <t>タカ</t>
    </rPh>
    <rPh sb="29" eb="31">
      <t>イナイ</t>
    </rPh>
    <rPh sb="32" eb="34">
      <t>ハンイ</t>
    </rPh>
    <rPh sb="35" eb="39">
      <t>エンチョクトウエイ</t>
    </rPh>
    <rPh sb="39" eb="41">
      <t>メンセキ</t>
    </rPh>
    <rPh sb="41" eb="42">
      <t>トウ</t>
    </rPh>
    <rPh sb="43" eb="45">
      <t>ニュウリョク</t>
    </rPh>
    <rPh sb="52" eb="53">
      <t>ミドリ</t>
    </rPh>
    <rPh sb="53" eb="54">
      <t>シ</t>
    </rPh>
    <rPh sb="54" eb="56">
      <t>メンセキ</t>
    </rPh>
    <rPh sb="56" eb="58">
      <t>ゼンタイ</t>
    </rPh>
    <rPh sb="59" eb="60">
      <t>シ</t>
    </rPh>
    <rPh sb="62" eb="64">
      <t>ワリアイ</t>
    </rPh>
    <rPh sb="68" eb="70">
      <t>イカ</t>
    </rPh>
    <phoneticPr fontId="5"/>
  </si>
  <si>
    <t>必要緑化施設面積</t>
    <rPh sb="0" eb="2">
      <t>ヒツヨウ</t>
    </rPh>
    <rPh sb="2" eb="4">
      <t>リョクカ</t>
    </rPh>
    <rPh sb="4" eb="6">
      <t>シセツ</t>
    </rPh>
    <rPh sb="6" eb="8">
      <t>メンセキ</t>
    </rPh>
    <phoneticPr fontId="5"/>
  </si>
  <si>
    <t>植栽密度条件クリア判定</t>
    <rPh sb="0" eb="4">
      <t>ショクサイミツド</t>
    </rPh>
    <rPh sb="4" eb="6">
      <t>ジョウケン</t>
    </rPh>
    <rPh sb="9" eb="11">
      <t>ハンテイ</t>
    </rPh>
    <phoneticPr fontId="3"/>
  </si>
  <si>
    <t>計上可能面積（㎡）</t>
    <rPh sb="0" eb="2">
      <t>ケイジョウ</t>
    </rPh>
    <rPh sb="2" eb="4">
      <t>カノウ</t>
    </rPh>
    <rPh sb="4" eb="6">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</si>
</sst>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_);[Red]\(#,##0.0000\)"/>
    <numFmt numFmtId="177" formatCode="#,##0.0;[Red]\-#,##0.0"/>
    <numFmt numFmtId="178" formatCode="#,##0.00_ "/>
  </numFmts>
  <fonts count="24">
    <font>
      <sz val="11"/>
      <color theme="1"/>
      <name val="游ゴシック"/>
      <family val="2"/>
      <charset val="128"/>
      <scheme val="minor"/>
    </font>
    <font>
      <sz val="11"/>
      <color theme="1"/>
      <name val="游ゴシック"/>
      <family val="3"/>
      <charset val="128"/>
      <scheme val="minor"/>
    </font>
    <font>
      <sz val="10"/>
      <color indexed="8"/>
      <name val="ＭＳ ゴシック"/>
      <family val="3"/>
      <charset val="128"/>
    </font>
    <font>
      <sz val="6"/>
      <name val="游ゴシック"/>
      <family val="2"/>
      <charset val="128"/>
      <scheme val="minor"/>
    </font>
    <font>
      <sz val="16"/>
      <color indexed="8"/>
      <name val="ＭＳ ゴシック"/>
      <family val="3"/>
      <charset val="128"/>
    </font>
    <font>
      <sz val="6"/>
      <name val="ＭＳ Ｐゴシック"/>
      <family val="3"/>
      <charset val="128"/>
    </font>
    <font>
      <sz val="16"/>
      <color theme="1"/>
      <name val="ＭＳ ゴシック"/>
      <family val="3"/>
      <charset val="128"/>
    </font>
    <font>
      <sz val="8"/>
      <color indexed="8"/>
      <name val="ＭＳ ゴシック"/>
      <family val="3"/>
      <charset val="128"/>
    </font>
    <font>
      <sz val="8"/>
      <color indexed="10"/>
      <name val="ＭＳ ゴシック"/>
      <family val="3"/>
      <charset val="128"/>
    </font>
    <font>
      <sz val="10"/>
      <color theme="1"/>
      <name val="ＭＳ ゴシック"/>
      <family val="3"/>
      <charset val="128"/>
    </font>
    <font>
      <sz val="11"/>
      <color indexed="8"/>
      <name val="ＭＳ Ｐゴシック"/>
      <family val="3"/>
      <charset val="128"/>
    </font>
    <font>
      <sz val="11"/>
      <color theme="1"/>
      <name val="ＭＳ ゴシック"/>
      <family val="3"/>
      <charset val="128"/>
    </font>
    <font>
      <sz val="6"/>
      <name val="游ゴシック"/>
      <family val="3"/>
      <charset val="128"/>
      <scheme val="minor"/>
    </font>
    <font>
      <sz val="6"/>
      <color indexed="8"/>
      <name val="ＭＳ ゴシック"/>
      <family val="3"/>
      <charset val="128"/>
    </font>
    <font>
      <sz val="9"/>
      <color indexed="8"/>
      <name val="ＭＳ ゴシック"/>
      <family val="3"/>
      <charset val="128"/>
    </font>
    <font>
      <b/>
      <sz val="10"/>
      <color theme="1"/>
      <name val="ＭＳ ゴシック"/>
      <family val="3"/>
      <charset val="128"/>
    </font>
    <font>
      <b/>
      <sz val="10"/>
      <color indexed="8"/>
      <name val="ＭＳ ゴシック"/>
      <family val="3"/>
      <charset val="128"/>
    </font>
    <font>
      <b/>
      <sz val="11"/>
      <color indexed="8"/>
      <name val="ＭＳ ゴシック"/>
      <family val="3"/>
      <charset val="128"/>
    </font>
    <font>
      <b/>
      <sz val="14"/>
      <color indexed="8"/>
      <name val="ＭＳ ゴシック"/>
      <family val="3"/>
      <charset val="128"/>
    </font>
    <font>
      <sz val="10"/>
      <color indexed="10"/>
      <name val="ＭＳ ゴシック"/>
      <family val="3"/>
      <charset val="128"/>
    </font>
    <font>
      <b/>
      <sz val="9"/>
      <color indexed="81"/>
      <name val="MS P ゴシック"/>
      <family val="3"/>
      <charset val="128"/>
    </font>
    <font>
      <sz val="9"/>
      <color indexed="81"/>
      <name val="MS P ゴシック"/>
      <family val="3"/>
      <charset val="128"/>
    </font>
    <font>
      <b/>
      <sz val="10"/>
      <color indexed="81"/>
      <name val="ＭＳ ゴシック"/>
      <family val="3"/>
      <charset val="128"/>
    </font>
    <font>
      <sz val="10"/>
      <color theme="1"/>
      <name val="游ゴシック"/>
      <family val="2"/>
      <charset val="128"/>
      <scheme val="minor"/>
    </font>
  </fonts>
  <fills count="4">
    <fill>
      <patternFill patternType="none"/>
    </fill>
    <fill>
      <patternFill patternType="gray125"/>
    </fill>
    <fill>
      <patternFill patternType="solid">
        <fgColor indexed="42"/>
        <bgColor indexed="64"/>
      </patternFill>
    </fill>
    <fill>
      <patternFill patternType="solid">
        <fgColor theme="0" tint="-0.14996795556505021"/>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Down="1">
      <left style="thin">
        <color indexed="64"/>
      </left>
      <right style="medium">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medium">
        <color auto="1"/>
      </bottom>
      <diagonal/>
    </border>
    <border>
      <left style="thin">
        <color indexed="64"/>
      </left>
      <right style="medium">
        <color indexed="64"/>
      </right>
      <top style="double">
        <color indexed="64"/>
      </top>
      <bottom style="medium">
        <color auto="1"/>
      </bottom>
      <diagonal/>
    </border>
    <border>
      <left/>
      <right style="thin">
        <color indexed="64"/>
      </right>
      <top style="thin">
        <color indexed="64"/>
      </top>
      <bottom style="medium">
        <color indexed="64"/>
      </bottom>
      <diagonal/>
    </border>
    <border>
      <left style="medium">
        <color indexed="64"/>
      </left>
      <right/>
      <top style="double">
        <color indexed="64"/>
      </top>
      <bottom style="medium">
        <color auto="1"/>
      </bottom>
      <diagonal/>
    </border>
    <border>
      <left/>
      <right style="thin">
        <color indexed="64"/>
      </right>
      <top style="double">
        <color indexed="64"/>
      </top>
      <bottom style="medium">
        <color auto="1"/>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230">
    <xf numFmtId="0" fontId="0" fillId="0" borderId="0" xfId="0">
      <alignment vertical="center"/>
    </xf>
    <xf numFmtId="0" fontId="2" fillId="0" borderId="0" xfId="1" applyFont="1" applyAlignment="1" applyProtection="1">
      <alignment horizontal="left" vertical="center"/>
    </xf>
    <xf numFmtId="0" fontId="2" fillId="0" borderId="0" xfId="1" applyFont="1" applyProtection="1">
      <alignment vertical="center"/>
    </xf>
    <xf numFmtId="0" fontId="7" fillId="0" borderId="0" xfId="1" applyFont="1" applyProtection="1">
      <alignment vertical="center"/>
    </xf>
    <xf numFmtId="0" fontId="7" fillId="0" borderId="0" xfId="1" applyFont="1" applyAlignment="1" applyProtection="1">
      <alignment horizontal="center" vertical="center"/>
    </xf>
    <xf numFmtId="0" fontId="7" fillId="0" borderId="0" xfId="1" applyFont="1" applyAlignment="1" applyProtection="1">
      <alignment horizontal="center" vertical="center" textRotation="255" shrinkToFit="1"/>
    </xf>
    <xf numFmtId="49" fontId="7" fillId="0" borderId="0" xfId="1" applyNumberFormat="1" applyFont="1" applyProtection="1">
      <alignment vertical="center"/>
    </xf>
    <xf numFmtId="0" fontId="8" fillId="0" borderId="0" xfId="1" applyFont="1" applyAlignment="1" applyProtection="1">
      <alignment horizontal="right" vertical="center"/>
    </xf>
    <xf numFmtId="0" fontId="9" fillId="0" borderId="4" xfId="1" applyFont="1" applyBorder="1" applyProtection="1">
      <alignment vertical="center"/>
    </xf>
    <xf numFmtId="49" fontId="2" fillId="0" borderId="0" xfId="1" applyNumberFormat="1" applyFont="1" applyFill="1" applyBorder="1" applyProtection="1">
      <alignment vertical="center"/>
    </xf>
    <xf numFmtId="49" fontId="2" fillId="0" borderId="0" xfId="1" applyNumberFormat="1" applyFont="1" applyProtection="1">
      <alignment vertical="center"/>
    </xf>
    <xf numFmtId="49" fontId="2" fillId="3" borderId="8" xfId="1" applyNumberFormat="1" applyFont="1" applyFill="1" applyBorder="1" applyAlignment="1" applyProtection="1">
      <alignment horizontal="center" vertical="center" shrinkToFit="1"/>
      <protection locked="0"/>
    </xf>
    <xf numFmtId="0" fontId="2" fillId="3" borderId="9" xfId="1" applyFont="1" applyFill="1" applyBorder="1" applyAlignment="1" applyProtection="1">
      <alignment horizontal="center" vertical="center"/>
    </xf>
    <xf numFmtId="0" fontId="9" fillId="0" borderId="11" xfId="1" applyFont="1" applyBorder="1" applyAlignment="1" applyProtection="1">
      <alignment horizontal="left" vertical="center" shrinkToFit="1"/>
    </xf>
    <xf numFmtId="40" fontId="2" fillId="2" borderId="11" xfId="2" applyNumberFormat="1" applyFont="1" applyFill="1" applyBorder="1" applyAlignment="1" applyProtection="1">
      <alignment vertical="center" shrinkToFit="1"/>
      <protection locked="0"/>
    </xf>
    <xf numFmtId="40" fontId="2" fillId="0" borderId="14" xfId="2" applyNumberFormat="1" applyFont="1" applyFill="1" applyBorder="1" applyAlignment="1" applyProtection="1">
      <alignment horizontal="right" vertical="center" shrinkToFit="1"/>
    </xf>
    <xf numFmtId="40" fontId="2" fillId="0" borderId="18" xfId="2" applyNumberFormat="1" applyFont="1" applyBorder="1" applyAlignment="1" applyProtection="1">
      <alignment horizontal="center" vertical="center"/>
    </xf>
    <xf numFmtId="40" fontId="2" fillId="0" borderId="11" xfId="2" applyNumberFormat="1" applyFont="1" applyFill="1" applyBorder="1" applyAlignment="1" applyProtection="1">
      <alignment vertical="center" shrinkToFit="1"/>
    </xf>
    <xf numFmtId="40" fontId="2" fillId="2" borderId="23" xfId="2" applyNumberFormat="1" applyFont="1" applyFill="1" applyBorder="1" applyAlignment="1" applyProtection="1">
      <alignment vertical="center" shrinkToFit="1"/>
      <protection locked="0"/>
    </xf>
    <xf numFmtId="40" fontId="2" fillId="0" borderId="24" xfId="2" applyNumberFormat="1" applyFont="1" applyFill="1" applyBorder="1" applyAlignment="1" applyProtection="1">
      <alignment vertical="center" shrinkToFit="1"/>
    </xf>
    <xf numFmtId="40" fontId="2" fillId="2" borderId="27" xfId="2" applyNumberFormat="1" applyFont="1" applyFill="1" applyBorder="1" applyAlignment="1" applyProtection="1">
      <alignment vertical="center" shrinkToFit="1"/>
      <protection locked="0"/>
    </xf>
    <xf numFmtId="40" fontId="2" fillId="0" borderId="28" xfId="2" applyNumberFormat="1" applyFont="1" applyFill="1" applyBorder="1" applyAlignment="1" applyProtection="1">
      <alignment vertical="center" shrinkToFit="1"/>
    </xf>
    <xf numFmtId="40" fontId="2" fillId="2" borderId="31" xfId="2" applyNumberFormat="1" applyFont="1" applyFill="1" applyBorder="1" applyAlignment="1" applyProtection="1">
      <alignment vertical="center" shrinkToFit="1"/>
      <protection locked="0"/>
    </xf>
    <xf numFmtId="40" fontId="2" fillId="0" borderId="32" xfId="2" applyNumberFormat="1" applyFont="1" applyFill="1" applyBorder="1" applyAlignment="1" applyProtection="1">
      <alignment vertical="center" shrinkToFit="1"/>
    </xf>
    <xf numFmtId="40" fontId="2" fillId="0" borderId="33" xfId="2" applyNumberFormat="1" applyFont="1" applyBorder="1" applyAlignment="1" applyProtection="1">
      <alignment horizontal="center" vertical="center"/>
    </xf>
    <xf numFmtId="40" fontId="2" fillId="0" borderId="16" xfId="2" applyNumberFormat="1" applyFont="1" applyFill="1" applyBorder="1" applyAlignment="1" applyProtection="1">
      <alignment vertical="center" shrinkToFit="1"/>
    </xf>
    <xf numFmtId="40" fontId="2" fillId="0" borderId="37" xfId="2" applyNumberFormat="1" applyFont="1" applyFill="1" applyBorder="1" applyAlignment="1" applyProtection="1">
      <alignment horizontal="right" vertical="center" shrinkToFit="1"/>
    </xf>
    <xf numFmtId="40" fontId="2" fillId="2" borderId="39" xfId="2" applyNumberFormat="1" applyFont="1" applyFill="1" applyBorder="1" applyAlignment="1" applyProtection="1">
      <alignment vertical="center" shrinkToFit="1"/>
      <protection locked="0"/>
    </xf>
    <xf numFmtId="40" fontId="2" fillId="0" borderId="40" xfId="2" applyNumberFormat="1" applyFont="1" applyFill="1" applyBorder="1" applyAlignment="1" applyProtection="1">
      <alignment horizontal="right" vertical="center" shrinkToFit="1"/>
    </xf>
    <xf numFmtId="176" fontId="2" fillId="0" borderId="0" xfId="1" applyNumberFormat="1" applyFont="1" applyProtection="1">
      <alignment vertical="center"/>
    </xf>
    <xf numFmtId="0" fontId="9" fillId="0" borderId="19" xfId="1" applyFont="1" applyBorder="1" applyAlignment="1" applyProtection="1">
      <alignment horizontal="left" vertical="center" shrinkToFit="1"/>
    </xf>
    <xf numFmtId="40" fontId="2" fillId="2" borderId="20" xfId="2" applyNumberFormat="1" applyFont="1" applyFill="1" applyBorder="1" applyAlignment="1" applyProtection="1">
      <alignment vertical="center" shrinkToFit="1"/>
      <protection locked="0"/>
    </xf>
    <xf numFmtId="40" fontId="2" fillId="0" borderId="41" xfId="2" applyNumberFormat="1" applyFont="1" applyFill="1" applyBorder="1" applyAlignment="1" applyProtection="1">
      <alignment horizontal="right" vertical="center" shrinkToFit="1"/>
    </xf>
    <xf numFmtId="0" fontId="9" fillId="0" borderId="20" xfId="1" applyFont="1" applyBorder="1" applyAlignment="1" applyProtection="1">
      <alignment horizontal="left" vertical="center" shrinkToFit="1"/>
    </xf>
    <xf numFmtId="0" fontId="9" fillId="0" borderId="16" xfId="1" applyFont="1" applyBorder="1" applyAlignment="1" applyProtection="1">
      <alignment horizontal="left" vertical="center" shrinkToFit="1"/>
    </xf>
    <xf numFmtId="40" fontId="2" fillId="2" borderId="17" xfId="2" applyNumberFormat="1" applyFont="1" applyFill="1" applyBorder="1" applyAlignment="1" applyProtection="1">
      <alignment vertical="center" shrinkToFit="1"/>
      <protection locked="0"/>
    </xf>
    <xf numFmtId="40" fontId="2" fillId="0" borderId="43" xfId="2" applyNumberFormat="1" applyFont="1" applyFill="1" applyBorder="1" applyAlignment="1" applyProtection="1">
      <alignment vertical="center" shrinkToFit="1"/>
    </xf>
    <xf numFmtId="40" fontId="2" fillId="0" borderId="44" xfId="2" applyNumberFormat="1" applyFont="1" applyFill="1" applyBorder="1" applyAlignment="1" applyProtection="1">
      <alignment vertical="center" shrinkToFit="1"/>
    </xf>
    <xf numFmtId="40" fontId="2" fillId="0" borderId="45" xfId="2" applyNumberFormat="1" applyFont="1" applyFill="1" applyBorder="1" applyAlignment="1" applyProtection="1">
      <alignment horizontal="right" vertical="center" shrinkToFit="1"/>
    </xf>
    <xf numFmtId="0" fontId="2" fillId="0" borderId="0" xfId="1" applyFont="1" applyBorder="1" applyAlignment="1" applyProtection="1">
      <alignment horizontal="left" vertical="center"/>
    </xf>
    <xf numFmtId="0" fontId="11" fillId="0" borderId="0" xfId="1" applyFont="1" applyAlignment="1" applyProtection="1">
      <alignment vertical="center"/>
    </xf>
    <xf numFmtId="0" fontId="7" fillId="0" borderId="0" xfId="1" applyFont="1" applyBorder="1" applyAlignment="1" applyProtection="1">
      <alignment horizontal="center" vertical="center" textRotation="255" shrinkToFit="1"/>
    </xf>
    <xf numFmtId="0" fontId="7" fillId="0" borderId="0" xfId="1" applyFont="1" applyBorder="1" applyProtection="1">
      <alignment vertical="center"/>
    </xf>
    <xf numFmtId="0" fontId="7" fillId="0" borderId="0" xfId="1" applyNumberFormat="1" applyFont="1" applyProtection="1">
      <alignment vertical="center"/>
    </xf>
    <xf numFmtId="40" fontId="15" fillId="0" borderId="49" xfId="2" applyNumberFormat="1" applyFont="1" applyBorder="1" applyAlignment="1" applyProtection="1">
      <alignment horizontal="center" vertical="center" wrapText="1"/>
    </xf>
    <xf numFmtId="0" fontId="15" fillId="0" borderId="49" xfId="1" applyFont="1" applyBorder="1" applyAlignment="1" applyProtection="1">
      <alignment horizontal="center" vertical="center"/>
    </xf>
    <xf numFmtId="0" fontId="15" fillId="0" borderId="0" xfId="1" applyFont="1" applyBorder="1" applyAlignment="1" applyProtection="1">
      <alignment horizontal="center" vertical="center"/>
    </xf>
    <xf numFmtId="177" fontId="16" fillId="0" borderId="49" xfId="2" applyNumberFormat="1" applyFont="1" applyBorder="1" applyAlignment="1" applyProtection="1">
      <alignment horizontal="center" vertical="center"/>
    </xf>
    <xf numFmtId="0" fontId="15" fillId="0" borderId="49" xfId="1" applyFont="1" applyBorder="1" applyAlignment="1" applyProtection="1">
      <alignment horizontal="left" vertical="center"/>
    </xf>
    <xf numFmtId="0" fontId="15" fillId="0" borderId="0" xfId="1" applyNumberFormat="1" applyFont="1" applyBorder="1" applyAlignment="1" applyProtection="1">
      <alignment horizontal="center" vertical="center"/>
    </xf>
    <xf numFmtId="38" fontId="16" fillId="0" borderId="49" xfId="2" applyFont="1" applyFill="1" applyBorder="1" applyAlignment="1" applyProtection="1">
      <alignment horizontal="center" vertical="center" shrinkToFit="1"/>
    </xf>
    <xf numFmtId="0" fontId="15" fillId="0" borderId="49" xfId="1" applyFont="1" applyBorder="1" applyAlignment="1" applyProtection="1">
      <alignment horizontal="left" vertical="center" shrinkToFit="1"/>
    </xf>
    <xf numFmtId="0" fontId="11" fillId="0" borderId="0" xfId="1" applyFont="1" applyBorder="1" applyAlignment="1" applyProtection="1">
      <alignment horizontal="left" vertical="center"/>
    </xf>
    <xf numFmtId="0" fontId="11" fillId="0" borderId="0" xfId="1" applyFont="1" applyProtection="1">
      <alignment vertical="center"/>
    </xf>
    <xf numFmtId="178" fontId="17" fillId="0" borderId="0" xfId="1" applyNumberFormat="1" applyFont="1" applyFill="1" applyBorder="1" applyAlignment="1" applyProtection="1">
      <alignment vertical="center"/>
    </xf>
    <xf numFmtId="0" fontId="17" fillId="0" borderId="0" xfId="1" applyFont="1" applyFill="1" applyBorder="1" applyAlignment="1" applyProtection="1">
      <alignment vertical="center"/>
    </xf>
    <xf numFmtId="0" fontId="2" fillId="0" borderId="0" xfId="1" applyFont="1" applyAlignment="1" applyProtection="1">
      <alignment vertical="center"/>
    </xf>
    <xf numFmtId="49" fontId="2" fillId="0" borderId="0" xfId="1" applyNumberFormat="1" applyFont="1" applyAlignment="1" applyProtection="1">
      <alignment vertical="center"/>
    </xf>
    <xf numFmtId="178" fontId="18" fillId="0" borderId="0" xfId="1" applyNumberFormat="1" applyFont="1" applyBorder="1" applyAlignment="1" applyProtection="1">
      <alignment horizontal="center" vertical="center"/>
    </xf>
    <xf numFmtId="0" fontId="1" fillId="0" borderId="0" xfId="1" applyAlignment="1" applyProtection="1">
      <alignment vertical="center"/>
    </xf>
    <xf numFmtId="0" fontId="11" fillId="0" borderId="0" xfId="1" applyFont="1" applyAlignment="1" applyProtection="1">
      <alignment horizontal="left" vertical="center"/>
    </xf>
    <xf numFmtId="178" fontId="11" fillId="0" borderId="0" xfId="1" applyNumberFormat="1" applyFont="1" applyAlignment="1" applyProtection="1">
      <alignment horizontal="left" vertical="center"/>
    </xf>
    <xf numFmtId="0" fontId="2" fillId="0" borderId="0" xfId="1" applyFont="1" applyAlignment="1" applyProtection="1">
      <alignment horizontal="center" vertical="center"/>
    </xf>
    <xf numFmtId="0" fontId="11" fillId="0" borderId="0" xfId="1" applyFont="1" applyAlignment="1" applyProtection="1">
      <alignment horizontal="center" vertical="center"/>
    </xf>
    <xf numFmtId="178" fontId="11" fillId="0" borderId="0" xfId="1" applyNumberFormat="1" applyFont="1" applyProtection="1">
      <alignment vertical="center"/>
    </xf>
    <xf numFmtId="0" fontId="1" fillId="0" borderId="0" xfId="1" applyAlignment="1" applyProtection="1">
      <alignment vertical="center"/>
    </xf>
    <xf numFmtId="0" fontId="11" fillId="0" borderId="0" xfId="1" applyFont="1" applyBorder="1" applyAlignment="1" applyProtection="1">
      <alignment horizontal="left" vertical="center"/>
    </xf>
    <xf numFmtId="0" fontId="11" fillId="0" borderId="0" xfId="1" applyFont="1" applyAlignment="1" applyProtection="1">
      <alignment vertical="center"/>
    </xf>
    <xf numFmtId="0" fontId="2" fillId="0" borderId="34" xfId="1" applyFont="1" applyBorder="1" applyAlignment="1" applyProtection="1">
      <alignment horizontal="left" vertical="center" shrinkToFit="1"/>
    </xf>
    <xf numFmtId="40" fontId="2" fillId="2" borderId="53" xfId="2" applyNumberFormat="1" applyFont="1" applyFill="1" applyBorder="1" applyAlignment="1" applyProtection="1">
      <alignment vertical="center" shrinkToFit="1"/>
      <protection locked="0"/>
    </xf>
    <xf numFmtId="40" fontId="2" fillId="0" borderId="54" xfId="2" applyNumberFormat="1" applyFont="1" applyFill="1" applyBorder="1" applyAlignment="1" applyProtection="1">
      <alignment horizontal="right" vertical="center" shrinkToFit="1"/>
    </xf>
    <xf numFmtId="0" fontId="8" fillId="0" borderId="0" xfId="1" applyNumberFormat="1" applyFont="1" applyAlignment="1" applyProtection="1">
      <alignment vertical="center"/>
    </xf>
    <xf numFmtId="0" fontId="7" fillId="0" borderId="0" xfId="1" applyNumberFormat="1" applyFont="1" applyBorder="1" applyProtection="1">
      <alignment vertical="center"/>
    </xf>
    <xf numFmtId="0" fontId="7" fillId="0" borderId="0" xfId="1" applyNumberFormat="1" applyFont="1" applyBorder="1" applyAlignment="1" applyProtection="1">
      <alignment vertical="center" textRotation="255" shrinkToFit="1"/>
    </xf>
    <xf numFmtId="0" fontId="7" fillId="0" borderId="0" xfId="1" applyNumberFormat="1" applyFont="1" applyAlignment="1" applyProtection="1">
      <alignment vertical="center" textRotation="255" shrinkToFit="1"/>
    </xf>
    <xf numFmtId="0" fontId="7" fillId="0" borderId="0" xfId="1" applyNumberFormat="1" applyFont="1" applyAlignment="1" applyProtection="1">
      <alignment vertical="center"/>
    </xf>
    <xf numFmtId="40" fontId="2" fillId="2" borderId="68" xfId="2" applyNumberFormat="1" applyFont="1" applyFill="1" applyBorder="1" applyAlignment="1" applyProtection="1">
      <alignment vertical="center" shrinkToFit="1"/>
      <protection locked="0"/>
    </xf>
    <xf numFmtId="40" fontId="2" fillId="0" borderId="69" xfId="2" applyNumberFormat="1" applyFont="1" applyFill="1" applyBorder="1" applyAlignment="1" applyProtection="1">
      <alignment horizontal="right" vertical="center" shrinkToFit="1"/>
    </xf>
    <xf numFmtId="40" fontId="2" fillId="2" borderId="43" xfId="2" applyNumberFormat="1" applyFont="1" applyFill="1" applyBorder="1" applyAlignment="1" applyProtection="1">
      <alignment vertical="center" shrinkToFit="1"/>
      <protection locked="0"/>
    </xf>
    <xf numFmtId="40" fontId="2" fillId="0" borderId="16" xfId="2" applyNumberFormat="1" applyFont="1" applyFill="1" applyBorder="1" applyAlignment="1" applyProtection="1">
      <alignment vertical="center" shrinkToFit="1"/>
      <protection locked="0"/>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9" fillId="0" borderId="68" xfId="1" applyFont="1" applyBorder="1" applyAlignment="1" applyProtection="1">
      <alignment horizontal="center" vertical="center" shrinkToFit="1"/>
    </xf>
    <xf numFmtId="0" fontId="9" fillId="0" borderId="43" xfId="1" applyFont="1" applyBorder="1" applyAlignment="1" applyProtection="1">
      <alignment horizontal="center" vertical="center" shrinkToFit="1"/>
    </xf>
    <xf numFmtId="0" fontId="19" fillId="0" borderId="0" xfId="1" applyFont="1" applyAlignment="1" applyProtection="1">
      <alignment horizontal="center" vertical="center" wrapText="1"/>
    </xf>
    <xf numFmtId="0" fontId="19" fillId="0" borderId="0" xfId="1" applyFont="1" applyAlignment="1" applyProtection="1">
      <alignment vertical="center"/>
    </xf>
    <xf numFmtId="0" fontId="19" fillId="0" borderId="0" xfId="1" applyFont="1" applyAlignment="1" applyProtection="1">
      <alignment horizontal="center" vertical="center" shrinkToFit="1"/>
    </xf>
    <xf numFmtId="0" fontId="15" fillId="0" borderId="49" xfId="1" applyFont="1" applyBorder="1" applyAlignment="1" applyProtection="1">
      <alignment horizontal="center" vertical="center" shrinkToFit="1"/>
    </xf>
    <xf numFmtId="0" fontId="1" fillId="0" borderId="0" xfId="1" applyAlignment="1" applyProtection="1">
      <alignment vertical="center"/>
    </xf>
    <xf numFmtId="40" fontId="2" fillId="0" borderId="11" xfId="2" applyNumberFormat="1" applyFont="1" applyFill="1" applyBorder="1" applyAlignment="1" applyProtection="1">
      <alignment horizontal="center" vertical="center" shrinkToFit="1"/>
    </xf>
    <xf numFmtId="40" fontId="2" fillId="0" borderId="11" xfId="2" applyNumberFormat="1" applyFont="1" applyFill="1" applyBorder="1" applyAlignment="1" applyProtection="1">
      <alignment vertical="center" shrinkToFit="1"/>
      <protection locked="0"/>
    </xf>
    <xf numFmtId="40" fontId="2" fillId="0" borderId="14" xfId="2" applyNumberFormat="1" applyFont="1" applyFill="1" applyBorder="1" applyAlignment="1" applyProtection="1">
      <alignment vertical="center" shrinkToFit="1"/>
    </xf>
    <xf numFmtId="0" fontId="19" fillId="0" borderId="0" xfId="1" applyFont="1" applyAlignment="1" applyProtection="1">
      <alignment vertical="center"/>
    </xf>
    <xf numFmtId="0" fontId="0" fillId="0" borderId="0" xfId="0" applyAlignment="1">
      <alignment vertical="center"/>
    </xf>
    <xf numFmtId="0" fontId="19" fillId="0" borderId="0" xfId="1" applyFont="1" applyAlignment="1" applyProtection="1">
      <alignment vertical="center" wrapText="1"/>
    </xf>
    <xf numFmtId="0" fontId="0" fillId="0" borderId="0" xfId="0" applyAlignment="1">
      <alignment vertical="center" wrapText="1"/>
    </xf>
    <xf numFmtId="0" fontId="11" fillId="0" borderId="0" xfId="1" applyFont="1" applyAlignment="1" applyProtection="1">
      <alignment vertical="center"/>
    </xf>
    <xf numFmtId="0" fontId="1" fillId="0" borderId="0" xfId="1" applyAlignment="1" applyProtection="1">
      <alignment vertical="center"/>
    </xf>
    <xf numFmtId="0" fontId="19" fillId="0" borderId="0" xfId="1" applyFont="1" applyBorder="1" applyAlignment="1" applyProtection="1">
      <alignment horizontal="right" vertical="center"/>
    </xf>
    <xf numFmtId="0" fontId="11" fillId="0" borderId="0" xfId="1" applyFont="1" applyAlignment="1" applyProtection="1">
      <alignment horizontal="right" vertical="center"/>
    </xf>
    <xf numFmtId="0" fontId="1" fillId="0" borderId="0" xfId="1" applyAlignment="1" applyProtection="1">
      <alignment horizontal="right" vertical="center"/>
    </xf>
    <xf numFmtId="0" fontId="15" fillId="0" borderId="49" xfId="1" applyFont="1" applyBorder="1" applyAlignment="1" applyProtection="1">
      <alignment horizontal="right" vertical="center" wrapText="1"/>
    </xf>
    <xf numFmtId="0" fontId="15" fillId="0" borderId="49" xfId="1" applyFont="1" applyBorder="1" applyAlignment="1" applyProtection="1">
      <alignment horizontal="center" vertical="center" shrinkToFit="1"/>
    </xf>
    <xf numFmtId="0" fontId="15" fillId="0" borderId="49" xfId="1" applyFont="1" applyBorder="1" applyAlignment="1" applyProtection="1">
      <alignment vertical="center"/>
    </xf>
    <xf numFmtId="0" fontId="15" fillId="0" borderId="49" xfId="1" applyFont="1" applyBorder="1" applyAlignment="1" applyProtection="1">
      <alignment horizontal="center" vertical="center" wrapText="1" shrinkToFit="1"/>
    </xf>
    <xf numFmtId="49" fontId="2" fillId="0" borderId="47" xfId="1" applyNumberFormat="1" applyFont="1" applyBorder="1" applyAlignment="1" applyProtection="1">
      <alignment horizontal="center" vertical="center" shrinkToFit="1"/>
    </xf>
    <xf numFmtId="0" fontId="1" fillId="0" borderId="47" xfId="1" applyBorder="1" applyAlignment="1" applyProtection="1">
      <alignment horizontal="center" vertical="center" shrinkToFit="1"/>
    </xf>
    <xf numFmtId="0" fontId="2" fillId="0" borderId="43" xfId="1" applyFont="1" applyBorder="1" applyAlignment="1" applyProtection="1">
      <alignment horizontal="center" vertical="center"/>
    </xf>
    <xf numFmtId="0" fontId="11" fillId="0" borderId="43" xfId="1" applyFont="1" applyBorder="1" applyAlignment="1" applyProtection="1">
      <alignment horizontal="center" vertical="center"/>
    </xf>
    <xf numFmtId="40" fontId="2" fillId="0" borderId="43" xfId="2" applyNumberFormat="1" applyFont="1" applyBorder="1" applyAlignment="1" applyProtection="1">
      <alignment horizontal="center" vertical="center" shrinkToFit="1"/>
    </xf>
    <xf numFmtId="40" fontId="1" fillId="0" borderId="43" xfId="2" applyNumberFormat="1" applyFont="1" applyBorder="1" applyAlignment="1" applyProtection="1">
      <alignment horizontal="center" vertical="center" shrinkToFit="1"/>
    </xf>
    <xf numFmtId="0" fontId="9" fillId="0" borderId="0" xfId="1" applyFont="1" applyBorder="1" applyAlignment="1" applyProtection="1">
      <alignment horizontal="left" vertical="center"/>
    </xf>
    <xf numFmtId="0" fontId="11" fillId="0" borderId="0" xfId="1" applyFont="1" applyBorder="1" applyAlignment="1" applyProtection="1">
      <alignment horizontal="left" vertical="center"/>
    </xf>
    <xf numFmtId="0" fontId="2" fillId="0" borderId="46" xfId="1" applyFont="1" applyBorder="1" applyAlignment="1" applyProtection="1">
      <alignment horizontal="center" vertical="center"/>
    </xf>
    <xf numFmtId="0" fontId="1" fillId="0" borderId="47" xfId="1" applyBorder="1" applyAlignment="1" applyProtection="1">
      <alignment horizontal="center" vertical="center"/>
    </xf>
    <xf numFmtId="0" fontId="1" fillId="0" borderId="48" xfId="1" applyBorder="1" applyAlignment="1" applyProtection="1">
      <alignment horizontal="center" vertical="center"/>
    </xf>
    <xf numFmtId="0" fontId="1" fillId="0" borderId="43" xfId="1" applyBorder="1" applyAlignment="1" applyProtection="1">
      <alignment horizontal="center" vertical="center"/>
    </xf>
    <xf numFmtId="0" fontId="11" fillId="0" borderId="50" xfId="1" applyFont="1" applyBorder="1" applyAlignment="1" applyProtection="1">
      <alignment horizontal="center" vertical="center"/>
    </xf>
    <xf numFmtId="0" fontId="11" fillId="0" borderId="51" xfId="1" applyFont="1" applyBorder="1" applyAlignment="1" applyProtection="1">
      <alignment horizontal="center" vertical="center"/>
    </xf>
    <xf numFmtId="0" fontId="11" fillId="0" borderId="52" xfId="1" applyFont="1" applyBorder="1" applyAlignment="1" applyProtection="1">
      <alignment horizontal="center" vertical="center"/>
    </xf>
    <xf numFmtId="49" fontId="2" fillId="0" borderId="47" xfId="1" applyNumberFormat="1" applyFont="1" applyBorder="1" applyAlignment="1" applyProtection="1">
      <alignment horizontal="center" vertical="center"/>
    </xf>
    <xf numFmtId="0" fontId="2" fillId="0" borderId="43" xfId="1" applyFont="1" applyBorder="1" applyAlignment="1" applyProtection="1">
      <alignment horizontal="center" vertical="center" shrinkToFit="1"/>
    </xf>
    <xf numFmtId="0" fontId="11" fillId="0" borderId="43" xfId="1" applyFont="1" applyBorder="1" applyAlignment="1" applyProtection="1">
      <alignment vertical="center"/>
    </xf>
    <xf numFmtId="0" fontId="9" fillId="0" borderId="38" xfId="1" applyFont="1" applyBorder="1" applyAlignment="1" applyProtection="1">
      <alignment horizontal="left" vertical="center" shrinkToFit="1"/>
    </xf>
    <xf numFmtId="0" fontId="9" fillId="0" borderId="39" xfId="1" applyFont="1" applyBorder="1" applyAlignment="1" applyProtection="1">
      <alignment horizontal="left" vertical="center" shrinkToFit="1"/>
    </xf>
    <xf numFmtId="0" fontId="2" fillId="0" borderId="39" xfId="1" applyFont="1" applyBorder="1" applyAlignment="1" applyProtection="1">
      <alignment horizontal="center" vertical="center" shrinkToFit="1"/>
    </xf>
    <xf numFmtId="0" fontId="11" fillId="0" borderId="39" xfId="1" applyFont="1" applyBorder="1" applyAlignment="1" applyProtection="1">
      <alignment horizontal="center" vertical="center"/>
    </xf>
    <xf numFmtId="0" fontId="9" fillId="0" borderId="15" xfId="1" applyFont="1" applyBorder="1" applyAlignment="1" applyProtection="1">
      <alignment horizontal="center" vertical="center" textRotation="255" shrinkToFit="1"/>
    </xf>
    <xf numFmtId="0" fontId="11" fillId="0" borderId="15" xfId="1" applyFont="1" applyBorder="1" applyAlignment="1" applyProtection="1">
      <alignment horizontal="center" vertical="center" textRotation="255" shrinkToFit="1"/>
    </xf>
    <xf numFmtId="0" fontId="11" fillId="0" borderId="42" xfId="1" applyFont="1" applyBorder="1" applyAlignment="1" applyProtection="1">
      <alignment horizontal="center" vertical="center" textRotation="255" shrinkToFit="1"/>
    </xf>
    <xf numFmtId="0" fontId="2" fillId="0" borderId="20" xfId="1" applyFont="1" applyBorder="1" applyAlignment="1" applyProtection="1">
      <alignment horizontal="center" vertical="center" shrinkToFit="1"/>
    </xf>
    <xf numFmtId="0" fontId="11" fillId="0" borderId="20" xfId="1" applyFont="1" applyBorder="1" applyAlignment="1" applyProtection="1">
      <alignment horizontal="center" vertical="center"/>
    </xf>
    <xf numFmtId="0" fontId="2" fillId="0" borderId="11" xfId="1" applyFont="1" applyBorder="1" applyAlignment="1" applyProtection="1">
      <alignment horizontal="center" vertical="center" shrinkToFit="1"/>
    </xf>
    <xf numFmtId="0" fontId="11" fillId="0" borderId="11" xfId="1" applyFont="1" applyBorder="1" applyAlignment="1" applyProtection="1">
      <alignment horizontal="center" vertical="center"/>
    </xf>
    <xf numFmtId="0" fontId="2" fillId="0" borderId="17" xfId="1" applyFont="1" applyBorder="1" applyAlignment="1" applyProtection="1">
      <alignment horizontal="center" vertical="center" shrinkToFit="1"/>
    </xf>
    <xf numFmtId="0" fontId="11" fillId="0" borderId="12" xfId="1" applyFont="1" applyBorder="1" applyAlignment="1" applyProtection="1">
      <alignment horizontal="center" vertical="center"/>
    </xf>
    <xf numFmtId="0" fontId="11" fillId="0" borderId="13" xfId="1" applyFont="1" applyBorder="1" applyAlignment="1" applyProtection="1">
      <alignment horizontal="center" vertical="center"/>
    </xf>
    <xf numFmtId="0" fontId="2" fillId="0" borderId="38" xfId="1" applyFont="1" applyBorder="1" applyAlignment="1" applyProtection="1">
      <alignment horizontal="left" vertical="center" shrinkToFit="1"/>
    </xf>
    <xf numFmtId="0" fontId="9" fillId="0" borderId="58" xfId="1" applyFont="1" applyBorder="1" applyAlignment="1" applyProtection="1">
      <alignment horizontal="left" vertical="center" shrinkToFit="1"/>
    </xf>
    <xf numFmtId="0" fontId="9" fillId="0" borderId="59" xfId="1" applyFont="1" applyBorder="1" applyAlignment="1" applyProtection="1">
      <alignment horizontal="left" vertical="center" shrinkToFit="1"/>
    </xf>
    <xf numFmtId="0" fontId="9" fillId="0" borderId="50" xfId="1" applyFont="1" applyBorder="1" applyAlignment="1" applyProtection="1">
      <alignment horizontal="center" vertical="center" shrinkToFit="1"/>
    </xf>
    <xf numFmtId="0" fontId="0" fillId="0" borderId="71" xfId="0" applyBorder="1" applyAlignment="1">
      <alignment horizontal="center" vertical="center" shrinkToFit="1"/>
    </xf>
    <xf numFmtId="40" fontId="2" fillId="0" borderId="44" xfId="2" applyNumberFormat="1" applyFont="1" applyFill="1" applyBorder="1" applyAlignment="1" applyProtection="1">
      <alignment horizontal="center" vertical="center" shrinkToFit="1"/>
    </xf>
    <xf numFmtId="0" fontId="0" fillId="0" borderId="72" xfId="0" applyBorder="1" applyAlignment="1">
      <alignment horizontal="center" vertical="center" shrinkToFit="1"/>
    </xf>
    <xf numFmtId="0" fontId="2" fillId="3" borderId="5" xfId="1" applyFont="1" applyFill="1" applyBorder="1" applyAlignment="1" applyProtection="1">
      <alignment horizontal="left" vertical="center" wrapText="1"/>
    </xf>
    <xf numFmtId="0" fontId="11" fillId="3" borderId="6" xfId="1" applyFont="1" applyFill="1" applyBorder="1" applyAlignment="1" applyProtection="1">
      <alignment horizontal="left" vertical="center"/>
    </xf>
    <xf numFmtId="0" fontId="1" fillId="0" borderId="6" xfId="1" applyBorder="1" applyAlignment="1">
      <alignment horizontal="left" vertical="center"/>
    </xf>
    <xf numFmtId="0" fontId="1" fillId="0" borderId="7" xfId="1" applyBorder="1" applyAlignment="1">
      <alignment horizontal="left" vertical="center"/>
    </xf>
    <xf numFmtId="0" fontId="4" fillId="0" borderId="0" xfId="1" applyFont="1" applyAlignment="1" applyProtection="1">
      <alignment horizontal="left" vertical="center"/>
    </xf>
    <xf numFmtId="0" fontId="6" fillId="0" borderId="0" xfId="1" applyFont="1" applyAlignment="1" applyProtection="1">
      <alignment vertical="center"/>
    </xf>
    <xf numFmtId="0" fontId="9" fillId="0" borderId="1" xfId="1" applyFont="1" applyBorder="1" applyAlignment="1" applyProtection="1">
      <alignment horizontal="center" vertical="center"/>
    </xf>
    <xf numFmtId="0" fontId="9" fillId="0" borderId="2" xfId="1" applyFont="1" applyBorder="1" applyAlignment="1" applyProtection="1">
      <alignment vertical="center"/>
    </xf>
    <xf numFmtId="40" fontId="9" fillId="2" borderId="3" xfId="2" applyNumberFormat="1" applyFont="1" applyFill="1" applyBorder="1" applyAlignment="1" applyProtection="1">
      <alignment horizontal="center" vertical="center"/>
      <protection locked="0"/>
    </xf>
    <xf numFmtId="40" fontId="9" fillId="0" borderId="2" xfId="2" applyNumberFormat="1" applyFont="1" applyBorder="1" applyAlignment="1" applyProtection="1">
      <alignment horizontal="center" vertical="center"/>
      <protection locked="0"/>
    </xf>
    <xf numFmtId="0" fontId="2" fillId="0" borderId="34" xfId="1" applyFont="1" applyBorder="1" applyAlignment="1" applyProtection="1">
      <alignment horizontal="left" vertical="center" shrinkToFit="1"/>
    </xf>
    <xf numFmtId="0" fontId="11" fillId="0" borderId="35" xfId="1" applyFont="1" applyBorder="1" applyAlignment="1" applyProtection="1">
      <alignment horizontal="left" vertical="center" shrinkToFit="1"/>
    </xf>
    <xf numFmtId="0" fontId="11" fillId="0" borderId="36" xfId="1" applyFont="1" applyBorder="1" applyAlignment="1" applyProtection="1">
      <alignment horizontal="left" vertical="center" shrinkToFit="1"/>
    </xf>
    <xf numFmtId="0" fontId="9" fillId="0" borderId="10" xfId="1" applyFont="1" applyBorder="1" applyAlignment="1" applyProtection="1">
      <alignment horizontal="center" vertical="center" textRotation="255" shrinkToFit="1"/>
    </xf>
    <xf numFmtId="0" fontId="11" fillId="0" borderId="15" xfId="1" applyFont="1" applyBorder="1" applyAlignment="1" applyProtection="1">
      <alignment horizontal="center" vertical="center" shrinkToFit="1"/>
    </xf>
    <xf numFmtId="0" fontId="2" fillId="0" borderId="12" xfId="1" applyFont="1" applyBorder="1" applyAlignment="1" applyProtection="1">
      <alignment horizontal="left" vertical="center" shrinkToFit="1"/>
    </xf>
    <xf numFmtId="0" fontId="11" fillId="0" borderId="12" xfId="1" applyFont="1" applyBorder="1" applyAlignment="1" applyProtection="1">
      <alignment horizontal="left" vertical="center" shrinkToFit="1"/>
    </xf>
    <xf numFmtId="0" fontId="11" fillId="0" borderId="13" xfId="1" applyFont="1" applyBorder="1" applyAlignment="1" applyProtection="1">
      <alignment horizontal="left" vertical="center" shrinkToFit="1"/>
    </xf>
    <xf numFmtId="0" fontId="2" fillId="0" borderId="16" xfId="1" applyFont="1" applyBorder="1" applyAlignment="1" applyProtection="1">
      <alignment horizontal="left" vertical="center" shrinkToFit="1"/>
    </xf>
    <xf numFmtId="0" fontId="1" fillId="0" borderId="19" xfId="1" applyBorder="1" applyAlignment="1" applyProtection="1">
      <alignment horizontal="left" vertical="center" shrinkToFit="1"/>
    </xf>
    <xf numFmtId="0" fontId="1" fillId="0" borderId="20" xfId="1" applyBorder="1" applyAlignment="1" applyProtection="1">
      <alignment horizontal="left" vertical="center" shrinkToFit="1"/>
    </xf>
    <xf numFmtId="0" fontId="2" fillId="0" borderId="17" xfId="1" applyFont="1" applyBorder="1" applyAlignment="1" applyProtection="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2" fillId="0" borderId="17" xfId="1" applyFont="1" applyBorder="1" applyAlignment="1" applyProtection="1">
      <alignment horizontal="left" vertical="center" wrapText="1" shrinkToFit="1"/>
    </xf>
    <xf numFmtId="0" fontId="2" fillId="0" borderId="16" xfId="1" applyFont="1" applyBorder="1" applyAlignment="1" applyProtection="1">
      <alignment horizontal="center" vertical="center" textRotation="255" shrinkToFit="1"/>
    </xf>
    <xf numFmtId="0" fontId="2" fillId="0" borderId="19" xfId="1" applyFont="1" applyBorder="1" applyAlignment="1" applyProtection="1">
      <alignment horizontal="center" vertical="center" textRotation="255" shrinkToFit="1"/>
    </xf>
    <xf numFmtId="0" fontId="2" fillId="0" borderId="20" xfId="1" applyFont="1" applyBorder="1" applyAlignment="1" applyProtection="1">
      <alignment horizontal="center" vertical="center" textRotation="255" shrinkToFit="1"/>
    </xf>
    <xf numFmtId="40" fontId="9" fillId="0" borderId="3" xfId="2" applyNumberFormat="1" applyFont="1" applyFill="1" applyBorder="1" applyAlignment="1" applyProtection="1">
      <alignment horizontal="center" vertical="center"/>
    </xf>
    <xf numFmtId="40" fontId="9" fillId="0" borderId="2" xfId="2" applyNumberFormat="1" applyFont="1" applyFill="1" applyBorder="1" applyAlignment="1" applyProtection="1">
      <alignment horizontal="center" vertical="center"/>
    </xf>
    <xf numFmtId="0" fontId="11" fillId="0" borderId="74" xfId="1" applyFont="1" applyBorder="1" applyAlignment="1" applyProtection="1">
      <alignment horizontal="left" vertical="center" shrinkToFit="1"/>
    </xf>
    <xf numFmtId="0" fontId="0" fillId="0" borderId="73" xfId="0" applyBorder="1" applyAlignment="1">
      <alignment horizontal="left" vertical="center" shrinkToFit="1"/>
    </xf>
    <xf numFmtId="0" fontId="2" fillId="0" borderId="21" xfId="1" applyFont="1" applyBorder="1" applyAlignment="1" applyProtection="1">
      <alignment horizontal="left" vertical="center" shrinkToFit="1"/>
    </xf>
    <xf numFmtId="0" fontId="9" fillId="0" borderId="22" xfId="1" applyFont="1" applyBorder="1" applyAlignment="1" applyProtection="1">
      <alignment horizontal="left" vertical="center" shrinkToFit="1"/>
    </xf>
    <xf numFmtId="0" fontId="2" fillId="0" borderId="25" xfId="1" applyFont="1" applyBorder="1" applyAlignment="1" applyProtection="1">
      <alignment horizontal="left" vertical="center" shrinkToFit="1"/>
    </xf>
    <xf numFmtId="0" fontId="9" fillId="0" borderId="26" xfId="1" applyFont="1" applyBorder="1" applyAlignment="1" applyProtection="1">
      <alignment horizontal="left" vertical="center" shrinkToFit="1"/>
    </xf>
    <xf numFmtId="0" fontId="2" fillId="0" borderId="29" xfId="1" applyFont="1" applyBorder="1" applyAlignment="1" applyProtection="1">
      <alignment horizontal="left" vertical="center" shrinkToFit="1"/>
    </xf>
    <xf numFmtId="0" fontId="9" fillId="0" borderId="30" xfId="1" applyFont="1" applyBorder="1" applyAlignment="1" applyProtection="1">
      <alignment horizontal="left" vertical="center" shrinkToFit="1"/>
    </xf>
    <xf numFmtId="0" fontId="2" fillId="0" borderId="58" xfId="1" applyFont="1" applyBorder="1" applyAlignment="1" applyProtection="1">
      <alignment horizontal="left" vertical="center" shrinkToFit="1"/>
    </xf>
    <xf numFmtId="0" fontId="2" fillId="0" borderId="59" xfId="1" applyFont="1" applyBorder="1" applyAlignment="1" applyProtection="1">
      <alignment horizontal="left" vertical="center" shrinkToFit="1"/>
    </xf>
    <xf numFmtId="0" fontId="2" fillId="0" borderId="19" xfId="1" applyFont="1" applyBorder="1" applyAlignment="1" applyProtection="1">
      <alignment horizontal="left" vertical="center" shrinkToFit="1"/>
    </xf>
    <xf numFmtId="0" fontId="2" fillId="0" borderId="20" xfId="1" applyFont="1" applyBorder="1" applyAlignment="1" applyProtection="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9" fillId="0" borderId="56" xfId="1" applyFont="1" applyBorder="1" applyAlignment="1" applyProtection="1">
      <alignment horizontal="left" vertical="center" shrinkToFit="1"/>
    </xf>
    <xf numFmtId="0" fontId="9" fillId="0" borderId="57" xfId="1" applyFont="1" applyBorder="1" applyAlignment="1" applyProtection="1">
      <alignment horizontal="left" vertical="center" shrinkToFit="1"/>
    </xf>
    <xf numFmtId="0" fontId="2" fillId="0" borderId="53" xfId="1" applyFont="1" applyBorder="1" applyAlignment="1" applyProtection="1">
      <alignment horizontal="center" vertical="center" shrinkToFit="1"/>
    </xf>
    <xf numFmtId="0" fontId="11" fillId="0" borderId="53" xfId="1" applyFont="1" applyBorder="1" applyAlignment="1" applyProtection="1">
      <alignment horizontal="center" vertical="center"/>
    </xf>
    <xf numFmtId="0" fontId="11" fillId="0" borderId="0" xfId="1" applyFont="1" applyAlignment="1" applyProtection="1">
      <alignment vertical="center" wrapText="1"/>
    </xf>
    <xf numFmtId="0" fontId="2" fillId="0" borderId="75" xfId="1" applyFont="1" applyBorder="1" applyAlignment="1" applyProtection="1">
      <alignment horizontal="left" vertical="center" shrinkToFit="1"/>
    </xf>
    <xf numFmtId="0" fontId="2" fillId="0" borderId="76" xfId="1" applyFont="1" applyBorder="1" applyAlignment="1" applyProtection="1">
      <alignment horizontal="left" vertical="center" shrinkToFit="1"/>
    </xf>
    <xf numFmtId="0" fontId="2" fillId="0" borderId="77" xfId="1" applyFont="1" applyBorder="1" applyAlignment="1" applyProtection="1">
      <alignment horizontal="left" vertical="center" shrinkToFit="1"/>
    </xf>
    <xf numFmtId="0" fontId="2" fillId="0" borderId="60" xfId="1" applyFont="1" applyBorder="1" applyAlignment="1" applyProtection="1">
      <alignment horizontal="left" vertical="center" shrinkToFit="1"/>
    </xf>
    <xf numFmtId="0" fontId="0" fillId="0" borderId="61" xfId="0" applyBorder="1" applyAlignment="1">
      <alignment vertical="center" shrinkToFit="1"/>
    </xf>
    <xf numFmtId="0" fontId="2" fillId="0" borderId="62" xfId="1" applyFont="1" applyBorder="1" applyAlignment="1" applyProtection="1">
      <alignment horizontal="left" vertical="center" shrinkToFit="1"/>
    </xf>
    <xf numFmtId="0" fontId="0" fillId="0" borderId="63" xfId="0" applyBorder="1" applyAlignment="1">
      <alignment vertical="center" shrinkToFit="1"/>
    </xf>
    <xf numFmtId="0" fontId="0" fillId="0" borderId="62" xfId="0" applyBorder="1" applyAlignment="1">
      <alignment vertical="center" shrinkToFit="1"/>
    </xf>
    <xf numFmtId="0" fontId="9" fillId="0" borderId="65" xfId="1" applyFont="1" applyBorder="1" applyAlignment="1" applyProtection="1">
      <alignment horizontal="left" vertical="center" shrinkToFit="1"/>
    </xf>
    <xf numFmtId="0" fontId="23" fillId="0" borderId="66" xfId="0" applyFont="1" applyBorder="1" applyAlignment="1">
      <alignment horizontal="left" vertical="center" shrinkToFit="1"/>
    </xf>
    <xf numFmtId="0" fontId="23" fillId="0" borderId="67" xfId="0" applyFont="1" applyBorder="1" applyAlignment="1">
      <alignment horizontal="left" vertical="center" shrinkToFit="1"/>
    </xf>
    <xf numFmtId="0" fontId="2" fillId="0" borderId="21" xfId="1" applyFont="1" applyBorder="1" applyAlignment="1" applyProtection="1">
      <alignment horizontal="left" vertical="center" wrapText="1" shrinkToFit="1"/>
    </xf>
    <xf numFmtId="0" fontId="2" fillId="0" borderId="25" xfId="1" applyFont="1" applyBorder="1" applyAlignment="1" applyProtection="1">
      <alignment horizontal="left" vertical="center" wrapText="1" shrinkToFit="1"/>
    </xf>
    <xf numFmtId="0" fontId="15" fillId="0" borderId="49" xfId="1" applyFont="1" applyBorder="1" applyAlignment="1" applyProtection="1">
      <alignment horizontal="center" vertical="center" wrapText="1"/>
    </xf>
    <xf numFmtId="0" fontId="0" fillId="0" borderId="49" xfId="0" applyBorder="1" applyAlignment="1">
      <alignment horizontal="center" vertical="center"/>
    </xf>
    <xf numFmtId="0" fontId="2" fillId="0" borderId="70" xfId="1" applyFont="1" applyBorder="1" applyAlignment="1" applyProtection="1">
      <alignment horizontal="left" vertical="center" wrapText="1" shrinkToFit="1"/>
    </xf>
    <xf numFmtId="0" fontId="2" fillId="0" borderId="68" xfId="1" applyFont="1" applyBorder="1" applyAlignment="1" applyProtection="1">
      <alignment horizontal="left" vertical="center" shrinkToFit="1"/>
    </xf>
    <xf numFmtId="0" fontId="0" fillId="0" borderId="48" xfId="0" applyBorder="1" applyAlignment="1">
      <alignment horizontal="left" vertical="center" shrinkToFit="1"/>
    </xf>
    <xf numFmtId="0" fontId="0" fillId="0" borderId="43" xfId="0" applyBorder="1" applyAlignment="1">
      <alignment horizontal="left" vertical="center" shrinkToFit="1"/>
    </xf>
    <xf numFmtId="0" fontId="2" fillId="0" borderId="68" xfId="1" applyFont="1" applyBorder="1" applyAlignment="1" applyProtection="1">
      <alignment horizontal="center" vertical="center" wrapText="1" shrinkToFit="1"/>
    </xf>
    <xf numFmtId="0" fontId="0" fillId="0" borderId="68" xfId="0" applyBorder="1" applyAlignment="1">
      <alignment horizontal="center" vertical="center" shrinkToFit="1"/>
    </xf>
    <xf numFmtId="0" fontId="0" fillId="0" borderId="43" xfId="0" applyBorder="1" applyAlignment="1">
      <alignment horizontal="center" vertical="center" shrinkToFit="1"/>
    </xf>
    <xf numFmtId="0" fontId="2" fillId="0" borderId="65" xfId="1" applyFont="1" applyBorder="1" applyAlignment="1" applyProtection="1">
      <alignment horizontal="center" vertical="center" wrapText="1" shrinkToFit="1"/>
    </xf>
    <xf numFmtId="0" fontId="2" fillId="0" borderId="66" xfId="1" applyFont="1" applyBorder="1" applyAlignment="1" applyProtection="1">
      <alignment horizontal="center" vertical="center" shrinkToFit="1"/>
    </xf>
    <xf numFmtId="0" fontId="0" fillId="0" borderId="67" xfId="0" applyBorder="1" applyAlignment="1">
      <alignment horizontal="center" vertical="center" shrinkToFit="1"/>
    </xf>
    <xf numFmtId="0" fontId="2" fillId="0" borderId="44" xfId="1" applyFont="1" applyBorder="1" applyAlignment="1" applyProtection="1">
      <alignment horizontal="center" vertical="center" shrinkToFit="1"/>
    </xf>
    <xf numFmtId="0" fontId="0" fillId="0" borderId="64" xfId="0" applyBorder="1" applyAlignment="1">
      <alignment horizontal="center" vertical="center" shrinkToFit="1"/>
    </xf>
    <xf numFmtId="0" fontId="0" fillId="0" borderId="55" xfId="0" applyBorder="1" applyAlignment="1">
      <alignment horizontal="center" vertical="center" shrinkToFit="1"/>
    </xf>
    <xf numFmtId="49" fontId="2" fillId="0" borderId="50" xfId="1" applyNumberFormat="1" applyFont="1" applyBorder="1" applyAlignment="1" applyProtection="1">
      <alignment horizontal="center" vertical="center"/>
    </xf>
    <xf numFmtId="49" fontId="2" fillId="0" borderId="71" xfId="1" applyNumberFormat="1" applyFont="1" applyBorder="1" applyAlignment="1" applyProtection="1">
      <alignment horizontal="center" vertical="center"/>
    </xf>
    <xf numFmtId="0" fontId="2" fillId="0" borderId="43" xfId="1" applyFont="1" applyBorder="1" applyAlignment="1" applyProtection="1">
      <alignment horizontal="center" vertical="center" wrapText="1"/>
    </xf>
    <xf numFmtId="40" fontId="2" fillId="0" borderId="44" xfId="2" applyNumberFormat="1" applyFont="1" applyBorder="1" applyAlignment="1" applyProtection="1">
      <alignment horizontal="center" vertical="center" shrinkToFit="1"/>
    </xf>
    <xf numFmtId="40" fontId="2" fillId="0" borderId="72" xfId="2" applyNumberFormat="1" applyFont="1" applyBorder="1" applyAlignment="1" applyProtection="1">
      <alignment horizontal="center" vertical="center" shrinkToFit="1"/>
    </xf>
    <xf numFmtId="0" fontId="1" fillId="0" borderId="0" xfId="1" applyAlignment="1" applyProtection="1">
      <alignment vertical="center" wrapText="1"/>
    </xf>
    <xf numFmtId="0" fontId="9" fillId="0" borderId="50" xfId="1" applyFont="1" applyBorder="1" applyAlignment="1" applyProtection="1">
      <alignment horizontal="center" vertical="center"/>
    </xf>
    <xf numFmtId="0" fontId="9" fillId="0" borderId="51" xfId="1" applyFont="1" applyBorder="1" applyAlignment="1" applyProtection="1">
      <alignment horizontal="center" vertical="center"/>
    </xf>
    <xf numFmtId="0" fontId="9" fillId="0" borderId="52" xfId="1" applyFont="1" applyBorder="1" applyAlignment="1" applyProtection="1">
      <alignment horizontal="center" vertical="center"/>
    </xf>
  </cellXfs>
  <cellStyles count="3">
    <cellStyle name="桁区切り 2" xfId="2"/>
    <cellStyle name="標準" xfId="0" builtinId="0"/>
    <cellStyle name="標準 2" xfId="1"/>
  </cellStyles>
  <dxfs count="11">
    <dxf>
      <fill>
        <patternFill>
          <bgColor rgb="FFFF0000"/>
        </patternFill>
      </fill>
    </dxf>
    <dxf>
      <fill>
        <patternFill>
          <bgColor rgb="FFFFFF00"/>
        </patternFill>
      </fill>
    </dxf>
    <dxf>
      <font>
        <strike val="0"/>
      </font>
      <fill>
        <patternFill>
          <bgColor rgb="FFFF0000"/>
        </patternFill>
      </fill>
    </dxf>
    <dxf>
      <fill>
        <patternFill>
          <bgColor rgb="FFFFFF00"/>
        </patternFill>
      </fill>
    </dxf>
    <dxf>
      <fill>
        <patternFill>
          <bgColor rgb="FFFF0000"/>
        </patternFill>
      </fill>
    </dxf>
    <dxf>
      <font>
        <strike val="0"/>
      </font>
      <fill>
        <patternFill>
          <bgColor rgb="FFFF0000"/>
        </patternFill>
      </fill>
    </dxf>
    <dxf>
      <fill>
        <patternFill>
          <bgColor rgb="FFFF0000"/>
        </patternFill>
      </fill>
    </dxf>
    <dxf>
      <fill>
        <patternFill>
          <bgColor rgb="FFFFFF00"/>
        </patternFill>
      </fill>
    </dxf>
    <dxf>
      <fill>
        <patternFill>
          <bgColor rgb="FFFF0000"/>
        </patternFill>
      </fill>
    </dxf>
    <dxf>
      <font>
        <strike val="0"/>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67"/>
  <sheetViews>
    <sheetView showGridLines="0" showZeros="0" tabSelected="1" view="pageLayout" zoomScale="70" zoomScaleNormal="85" zoomScaleSheetLayoutView="85" zoomScalePageLayoutView="70" workbookViewId="0">
      <selection activeCell="G26" sqref="G26 G28 G30 G32 G34"/>
    </sheetView>
  </sheetViews>
  <sheetFormatPr defaultColWidth="9" defaultRowHeight="12"/>
  <cols>
    <col min="1" max="1" width="1.25" style="2" customWidth="1"/>
    <col min="2" max="2" width="3.625" style="62" customWidth="1"/>
    <col min="3" max="3" width="20.625" style="62" customWidth="1"/>
    <col min="4" max="4" width="3.625" style="62" customWidth="1"/>
    <col min="5" max="5" width="20.625" style="62" customWidth="1"/>
    <col min="6" max="6" width="3.625" style="2" customWidth="1"/>
    <col min="7" max="7" width="7.625" style="10" customWidth="1"/>
    <col min="8" max="9" width="7.625" style="2" customWidth="1"/>
    <col min="10" max="10" width="7.625" style="10" customWidth="1"/>
    <col min="11" max="12" width="7.625" style="2" customWidth="1"/>
    <col min="13" max="13" width="7.625" style="10" customWidth="1"/>
    <col min="14" max="14" width="7.625" style="2" customWidth="1"/>
    <col min="15" max="17" width="7.625" style="10" customWidth="1"/>
    <col min="18" max="23" width="7.625" style="2" customWidth="1"/>
    <col min="24" max="16384" width="9" style="2"/>
  </cols>
  <sheetData>
    <row r="1" spans="1:23" ht="20.100000000000001" customHeight="1">
      <c r="A1" s="1"/>
      <c r="B1" s="148" t="s">
        <v>108</v>
      </c>
      <c r="C1" s="149"/>
      <c r="D1" s="149"/>
      <c r="E1" s="149"/>
      <c r="F1" s="149"/>
      <c r="G1" s="149"/>
      <c r="H1" s="149"/>
      <c r="I1" s="149"/>
      <c r="J1" s="149"/>
      <c r="K1" s="149"/>
      <c r="L1" s="149"/>
      <c r="M1" s="149"/>
      <c r="N1" s="149"/>
      <c r="O1" s="149"/>
      <c r="P1" s="149"/>
      <c r="Q1" s="149"/>
      <c r="R1" s="93"/>
      <c r="S1" s="93"/>
      <c r="T1" s="93"/>
      <c r="U1" s="93"/>
      <c r="V1" s="93"/>
      <c r="W1" s="93"/>
    </row>
    <row r="2" spans="1:23" s="3" customFormat="1" ht="9.9499999999999993" customHeight="1" thickBot="1">
      <c r="B2" s="4"/>
      <c r="C2" s="4"/>
      <c r="D2" s="5"/>
      <c r="E2" s="5"/>
      <c r="G2" s="6"/>
      <c r="J2" s="6"/>
      <c r="M2" s="6"/>
      <c r="O2" s="6"/>
      <c r="P2" s="6"/>
      <c r="Q2" s="7" t="str">
        <f>IF(Q1-ROUNDDOWN(Q1,2)&gt;0.0001,"エラー！　小数第３位以下を切り捨ててください。","")</f>
        <v/>
      </c>
    </row>
    <row r="3" spans="1:23" ht="20.100000000000001" customHeight="1" thickBot="1">
      <c r="B3" s="150" t="s">
        <v>0</v>
      </c>
      <c r="C3" s="151"/>
      <c r="D3" s="151"/>
      <c r="E3" s="151"/>
      <c r="F3" s="151"/>
      <c r="G3" s="152"/>
      <c r="H3" s="153"/>
      <c r="I3" s="8" t="s">
        <v>1</v>
      </c>
      <c r="J3" s="9"/>
      <c r="K3" s="150" t="s">
        <v>124</v>
      </c>
      <c r="L3" s="151"/>
      <c r="M3" s="151"/>
      <c r="N3" s="151"/>
      <c r="O3" s="151"/>
      <c r="P3" s="172">
        <f>G3*P42/100</f>
        <v>0</v>
      </c>
      <c r="Q3" s="173"/>
      <c r="R3" s="8" t="s">
        <v>1</v>
      </c>
    </row>
    <row r="4" spans="1:23" s="3" customFormat="1" ht="9.9499999999999993" customHeight="1" thickBot="1">
      <c r="B4" s="4"/>
      <c r="C4" s="4"/>
      <c r="D4" s="5"/>
      <c r="E4" s="5"/>
      <c r="G4" s="6"/>
      <c r="J4" s="6"/>
      <c r="M4" s="6"/>
      <c r="O4" s="6"/>
      <c r="P4" s="6"/>
      <c r="Q4" s="7" t="str">
        <f>IF(Q3-ROUNDDOWN(Q3,2)&gt;0.0001,"エラー！　小数第３位以下を切り捨ててください。","")</f>
        <v/>
      </c>
    </row>
    <row r="5" spans="1:23" ht="30" customHeight="1" thickBot="1">
      <c r="B5" s="144" t="s">
        <v>66</v>
      </c>
      <c r="C5" s="145"/>
      <c r="D5" s="146"/>
      <c r="E5" s="146"/>
      <c r="F5" s="147"/>
      <c r="G5" s="11" t="s">
        <v>2</v>
      </c>
      <c r="H5" s="11" t="s">
        <v>3</v>
      </c>
      <c r="I5" s="11" t="s">
        <v>4</v>
      </c>
      <c r="J5" s="11" t="s">
        <v>5</v>
      </c>
      <c r="K5" s="11" t="s">
        <v>6</v>
      </c>
      <c r="L5" s="11" t="s">
        <v>7</v>
      </c>
      <c r="M5" s="11" t="s">
        <v>8</v>
      </c>
      <c r="N5" s="11" t="s">
        <v>9</v>
      </c>
      <c r="O5" s="11" t="s">
        <v>10</v>
      </c>
      <c r="P5" s="11" t="s">
        <v>11</v>
      </c>
      <c r="Q5" s="11" t="s">
        <v>12</v>
      </c>
      <c r="R5" s="11" t="s">
        <v>13</v>
      </c>
      <c r="S5" s="11" t="s">
        <v>14</v>
      </c>
      <c r="T5" s="11" t="s">
        <v>15</v>
      </c>
      <c r="U5" s="11" t="s">
        <v>16</v>
      </c>
      <c r="V5" s="11" t="s">
        <v>107</v>
      </c>
      <c r="W5" s="12" t="s">
        <v>17</v>
      </c>
    </row>
    <row r="6" spans="1:23" ht="21" customHeight="1" thickTop="1">
      <c r="B6" s="157" t="s">
        <v>18</v>
      </c>
      <c r="C6" s="13" t="s">
        <v>19</v>
      </c>
      <c r="D6" s="159" t="s">
        <v>20</v>
      </c>
      <c r="E6" s="160"/>
      <c r="F6" s="161"/>
      <c r="G6" s="14"/>
      <c r="H6" s="14"/>
      <c r="I6" s="14"/>
      <c r="J6" s="14"/>
      <c r="K6" s="14"/>
      <c r="L6" s="14"/>
      <c r="M6" s="14"/>
      <c r="N6" s="14"/>
      <c r="O6" s="14"/>
      <c r="P6" s="14"/>
      <c r="Q6" s="14"/>
      <c r="R6" s="14"/>
      <c r="S6" s="14"/>
      <c r="T6" s="14"/>
      <c r="U6" s="14"/>
      <c r="V6" s="14"/>
      <c r="W6" s="15">
        <f>SUM(G6:V6)</f>
        <v>0</v>
      </c>
    </row>
    <row r="7" spans="1:23" ht="21" customHeight="1">
      <c r="B7" s="127"/>
      <c r="C7" s="162" t="s">
        <v>21</v>
      </c>
      <c r="D7" s="165" t="s">
        <v>22</v>
      </c>
      <c r="E7" s="160"/>
      <c r="F7" s="161"/>
      <c r="G7" s="14"/>
      <c r="H7" s="14"/>
      <c r="I7" s="14"/>
      <c r="J7" s="14"/>
      <c r="K7" s="14"/>
      <c r="L7" s="14"/>
      <c r="M7" s="14"/>
      <c r="N7" s="14"/>
      <c r="O7" s="14"/>
      <c r="P7" s="14"/>
      <c r="Q7" s="14"/>
      <c r="R7" s="14"/>
      <c r="S7" s="14"/>
      <c r="T7" s="14"/>
      <c r="U7" s="14"/>
      <c r="V7" s="14"/>
      <c r="W7" s="16"/>
    </row>
    <row r="8" spans="1:23" ht="21" customHeight="1">
      <c r="B8" s="127"/>
      <c r="C8" s="163"/>
      <c r="D8" s="165" t="s">
        <v>23</v>
      </c>
      <c r="E8" s="160"/>
      <c r="F8" s="161"/>
      <c r="G8" s="14"/>
      <c r="H8" s="14"/>
      <c r="I8" s="14"/>
      <c r="J8" s="14"/>
      <c r="K8" s="14"/>
      <c r="L8" s="14"/>
      <c r="M8" s="14"/>
      <c r="N8" s="14"/>
      <c r="O8" s="14"/>
      <c r="P8" s="14"/>
      <c r="Q8" s="14"/>
      <c r="R8" s="14"/>
      <c r="S8" s="14"/>
      <c r="T8" s="14"/>
      <c r="U8" s="14"/>
      <c r="V8" s="14"/>
      <c r="W8" s="15">
        <f t="shared" ref="W8:W15" si="0">SUM(G8:V8)</f>
        <v>0</v>
      </c>
    </row>
    <row r="9" spans="1:23" ht="21" customHeight="1">
      <c r="B9" s="127"/>
      <c r="C9" s="163"/>
      <c r="D9" s="165" t="s">
        <v>68</v>
      </c>
      <c r="E9" s="166"/>
      <c r="F9" s="167"/>
      <c r="G9" s="14"/>
      <c r="H9" s="14">
        <v>0</v>
      </c>
      <c r="I9" s="14"/>
      <c r="J9" s="14"/>
      <c r="K9" s="14"/>
      <c r="L9" s="14"/>
      <c r="M9" s="14"/>
      <c r="N9" s="14"/>
      <c r="O9" s="14"/>
      <c r="P9" s="14"/>
      <c r="Q9" s="14"/>
      <c r="R9" s="14"/>
      <c r="S9" s="14"/>
      <c r="T9" s="14"/>
      <c r="U9" s="14"/>
      <c r="V9" s="14"/>
      <c r="W9" s="15">
        <f t="shared" si="0"/>
        <v>0</v>
      </c>
    </row>
    <row r="10" spans="1:23" ht="21" customHeight="1">
      <c r="B10" s="127"/>
      <c r="C10" s="164"/>
      <c r="D10" s="168" t="s">
        <v>67</v>
      </c>
      <c r="E10" s="160"/>
      <c r="F10" s="161"/>
      <c r="G10" s="17" t="str">
        <f>IF(G7&gt;=4,G8*13.8474-G9,IF(G7&gt;=2.5,G8*8.0384-G9,IF(G7&gt;=1,G8*3.7994-G9,"")))</f>
        <v/>
      </c>
      <c r="H10" s="17" t="str">
        <f t="shared" ref="H10:V10" si="1">IF(H7&gt;=4,H8*13.8474-H9,IF(H7&gt;=2.5,H8*8.0384-H9,IF(H7&gt;=1,H8*3.7994-H9,"")))</f>
        <v/>
      </c>
      <c r="I10" s="17" t="str">
        <f t="shared" si="1"/>
        <v/>
      </c>
      <c r="J10" s="17" t="str">
        <f t="shared" si="1"/>
        <v/>
      </c>
      <c r="K10" s="17" t="str">
        <f t="shared" si="1"/>
        <v/>
      </c>
      <c r="L10" s="17" t="str">
        <f t="shared" si="1"/>
        <v/>
      </c>
      <c r="M10" s="17" t="str">
        <f t="shared" si="1"/>
        <v/>
      </c>
      <c r="N10" s="17" t="str">
        <f t="shared" si="1"/>
        <v/>
      </c>
      <c r="O10" s="17" t="str">
        <f t="shared" si="1"/>
        <v/>
      </c>
      <c r="P10" s="17" t="str">
        <f t="shared" si="1"/>
        <v/>
      </c>
      <c r="Q10" s="17" t="str">
        <f t="shared" si="1"/>
        <v/>
      </c>
      <c r="R10" s="17" t="str">
        <f t="shared" si="1"/>
        <v/>
      </c>
      <c r="S10" s="17" t="str">
        <f t="shared" si="1"/>
        <v/>
      </c>
      <c r="T10" s="17" t="str">
        <f t="shared" si="1"/>
        <v/>
      </c>
      <c r="U10" s="17"/>
      <c r="V10" s="17" t="str">
        <f t="shared" si="1"/>
        <v/>
      </c>
      <c r="W10" s="15">
        <f t="shared" si="0"/>
        <v>0</v>
      </c>
    </row>
    <row r="11" spans="1:23" ht="21" customHeight="1">
      <c r="B11" s="127"/>
      <c r="C11" s="154" t="s">
        <v>91</v>
      </c>
      <c r="D11" s="165" t="s">
        <v>25</v>
      </c>
      <c r="E11" s="160"/>
      <c r="F11" s="161"/>
      <c r="G11" s="14"/>
      <c r="H11" s="14"/>
      <c r="I11" s="14"/>
      <c r="J11" s="14"/>
      <c r="K11" s="14"/>
      <c r="L11" s="14"/>
      <c r="M11" s="14"/>
      <c r="N11" s="14"/>
      <c r="O11" s="14"/>
      <c r="P11" s="14"/>
      <c r="Q11" s="14"/>
      <c r="R11" s="14"/>
      <c r="S11" s="14"/>
      <c r="T11" s="14"/>
      <c r="U11" s="14"/>
      <c r="V11" s="14"/>
      <c r="W11" s="15">
        <f t="shared" si="0"/>
        <v>0</v>
      </c>
    </row>
    <row r="12" spans="1:23" ht="21" customHeight="1">
      <c r="B12" s="127"/>
      <c r="C12" s="174"/>
      <c r="D12" s="169" t="s">
        <v>26</v>
      </c>
      <c r="E12" s="176" t="s">
        <v>27</v>
      </c>
      <c r="F12" s="177"/>
      <c r="G12" s="18"/>
      <c r="H12" s="18"/>
      <c r="I12" s="18"/>
      <c r="J12" s="18"/>
      <c r="K12" s="18"/>
      <c r="L12" s="18"/>
      <c r="M12" s="18"/>
      <c r="N12" s="18"/>
      <c r="O12" s="18"/>
      <c r="P12" s="18"/>
      <c r="Q12" s="18"/>
      <c r="R12" s="18"/>
      <c r="S12" s="18"/>
      <c r="T12" s="18"/>
      <c r="U12" s="18"/>
      <c r="V12" s="18"/>
      <c r="W12" s="19">
        <f t="shared" si="0"/>
        <v>0</v>
      </c>
    </row>
    <row r="13" spans="1:23" ht="21" customHeight="1">
      <c r="B13" s="127"/>
      <c r="C13" s="174"/>
      <c r="D13" s="170"/>
      <c r="E13" s="178" t="s">
        <v>28</v>
      </c>
      <c r="F13" s="179"/>
      <c r="G13" s="20"/>
      <c r="H13" s="20"/>
      <c r="I13" s="20"/>
      <c r="J13" s="20"/>
      <c r="K13" s="20"/>
      <c r="L13" s="20"/>
      <c r="M13" s="20"/>
      <c r="N13" s="20"/>
      <c r="O13" s="20"/>
      <c r="P13" s="20"/>
      <c r="Q13" s="20"/>
      <c r="R13" s="20"/>
      <c r="S13" s="20"/>
      <c r="T13" s="20"/>
      <c r="U13" s="20"/>
      <c r="V13" s="20"/>
      <c r="W13" s="21">
        <f t="shared" si="0"/>
        <v>0</v>
      </c>
    </row>
    <row r="14" spans="1:23" ht="21" customHeight="1">
      <c r="B14" s="127"/>
      <c r="C14" s="174"/>
      <c r="D14" s="170"/>
      <c r="E14" s="178" t="s">
        <v>29</v>
      </c>
      <c r="F14" s="179"/>
      <c r="G14" s="20"/>
      <c r="H14" s="20"/>
      <c r="I14" s="20"/>
      <c r="J14" s="20"/>
      <c r="K14" s="20"/>
      <c r="L14" s="20"/>
      <c r="M14" s="20"/>
      <c r="N14" s="20"/>
      <c r="O14" s="20"/>
      <c r="P14" s="20"/>
      <c r="Q14" s="20"/>
      <c r="R14" s="20"/>
      <c r="S14" s="20"/>
      <c r="T14" s="20"/>
      <c r="U14" s="20"/>
      <c r="V14" s="20"/>
      <c r="W14" s="21">
        <f t="shared" si="0"/>
        <v>0</v>
      </c>
    </row>
    <row r="15" spans="1:23" ht="21" customHeight="1">
      <c r="B15" s="127"/>
      <c r="C15" s="174"/>
      <c r="D15" s="171"/>
      <c r="E15" s="180" t="s">
        <v>30</v>
      </c>
      <c r="F15" s="181"/>
      <c r="G15" s="22"/>
      <c r="H15" s="22"/>
      <c r="I15" s="22"/>
      <c r="J15" s="22"/>
      <c r="K15" s="22"/>
      <c r="L15" s="22"/>
      <c r="M15" s="22"/>
      <c r="N15" s="22"/>
      <c r="O15" s="22"/>
      <c r="P15" s="22"/>
      <c r="Q15" s="22"/>
      <c r="R15" s="22"/>
      <c r="S15" s="22"/>
      <c r="T15" s="22"/>
      <c r="U15" s="22"/>
      <c r="V15" s="22"/>
      <c r="W15" s="23">
        <f t="shared" si="0"/>
        <v>0</v>
      </c>
    </row>
    <row r="16" spans="1:23" ht="21" customHeight="1">
      <c r="B16" s="127"/>
      <c r="C16" s="174"/>
      <c r="D16" s="165" t="s">
        <v>31</v>
      </c>
      <c r="E16" s="160"/>
      <c r="F16" s="161"/>
      <c r="G16" s="17">
        <f t="shared" ref="G16:T16" si="2">18*G12+10*G13+4*G14+G15</f>
        <v>0</v>
      </c>
      <c r="H16" s="17">
        <f t="shared" si="2"/>
        <v>0</v>
      </c>
      <c r="I16" s="17">
        <f t="shared" si="2"/>
        <v>0</v>
      </c>
      <c r="J16" s="17">
        <f t="shared" si="2"/>
        <v>0</v>
      </c>
      <c r="K16" s="17">
        <f t="shared" si="2"/>
        <v>0</v>
      </c>
      <c r="L16" s="17">
        <f t="shared" si="2"/>
        <v>0</v>
      </c>
      <c r="M16" s="17">
        <f t="shared" si="2"/>
        <v>0</v>
      </c>
      <c r="N16" s="17">
        <f t="shared" si="2"/>
        <v>0</v>
      </c>
      <c r="O16" s="17">
        <f t="shared" si="2"/>
        <v>0</v>
      </c>
      <c r="P16" s="17">
        <f t="shared" si="2"/>
        <v>0</v>
      </c>
      <c r="Q16" s="17">
        <f t="shared" si="2"/>
        <v>0</v>
      </c>
      <c r="R16" s="17">
        <f t="shared" si="2"/>
        <v>0</v>
      </c>
      <c r="S16" s="17">
        <f t="shared" si="2"/>
        <v>0</v>
      </c>
      <c r="T16" s="17">
        <f t="shared" si="2"/>
        <v>0</v>
      </c>
      <c r="U16" s="17"/>
      <c r="V16" s="17">
        <f>18*V12+10*V13+4*V14+V15</f>
        <v>0</v>
      </c>
      <c r="W16" s="16"/>
    </row>
    <row r="17" spans="2:24" ht="21" hidden="1" customHeight="1">
      <c r="B17" s="127"/>
      <c r="C17" s="174"/>
      <c r="D17" s="165" t="s">
        <v>125</v>
      </c>
      <c r="E17" s="166"/>
      <c r="F17" s="167"/>
      <c r="G17" s="89" t="str">
        <f>IF(G$16&gt;=G$11,"○","×")</f>
        <v>○</v>
      </c>
      <c r="H17" s="89" t="str">
        <f t="shared" ref="H17:V17" si="3">IF(H$16&gt;=H$11,"○","×")</f>
        <v>○</v>
      </c>
      <c r="I17" s="89" t="str">
        <f t="shared" si="3"/>
        <v>○</v>
      </c>
      <c r="J17" s="89" t="str">
        <f t="shared" si="3"/>
        <v>○</v>
      </c>
      <c r="K17" s="89" t="str">
        <f t="shared" si="3"/>
        <v>○</v>
      </c>
      <c r="L17" s="89" t="str">
        <f t="shared" si="3"/>
        <v>○</v>
      </c>
      <c r="M17" s="89" t="str">
        <f t="shared" si="3"/>
        <v>○</v>
      </c>
      <c r="N17" s="89" t="str">
        <f t="shared" si="3"/>
        <v>○</v>
      </c>
      <c r="O17" s="89" t="str">
        <f t="shared" si="3"/>
        <v>○</v>
      </c>
      <c r="P17" s="89" t="str">
        <f t="shared" si="3"/>
        <v>○</v>
      </c>
      <c r="Q17" s="89" t="str">
        <f t="shared" si="3"/>
        <v>○</v>
      </c>
      <c r="R17" s="89" t="str">
        <f t="shared" si="3"/>
        <v>○</v>
      </c>
      <c r="S17" s="89" t="str">
        <f t="shared" si="3"/>
        <v>○</v>
      </c>
      <c r="T17" s="89" t="str">
        <f t="shared" si="3"/>
        <v>○</v>
      </c>
      <c r="U17" s="89" t="str">
        <f t="shared" si="3"/>
        <v>○</v>
      </c>
      <c r="V17" s="89" t="str">
        <f t="shared" si="3"/>
        <v>○</v>
      </c>
      <c r="W17" s="16"/>
    </row>
    <row r="18" spans="2:24" ht="21" hidden="1" customHeight="1">
      <c r="B18" s="127"/>
      <c r="C18" s="175"/>
      <c r="D18" s="165" t="s">
        <v>126</v>
      </c>
      <c r="E18" s="166"/>
      <c r="F18" s="167"/>
      <c r="G18" s="90">
        <f>IF(G17="○",G11,0)</f>
        <v>0</v>
      </c>
      <c r="H18" s="90">
        <f>IF(H17="○",H11,0)</f>
        <v>0</v>
      </c>
      <c r="I18" s="90">
        <f>IF(I17="○",I11,0)</f>
        <v>0</v>
      </c>
      <c r="J18" s="90">
        <f t="shared" ref="J18:V18" si="4">IF(J17="○",J11,0)</f>
        <v>0</v>
      </c>
      <c r="K18" s="90">
        <f t="shared" si="4"/>
        <v>0</v>
      </c>
      <c r="L18" s="90">
        <f t="shared" si="4"/>
        <v>0</v>
      </c>
      <c r="M18" s="90">
        <f t="shared" si="4"/>
        <v>0</v>
      </c>
      <c r="N18" s="90">
        <f t="shared" si="4"/>
        <v>0</v>
      </c>
      <c r="O18" s="90">
        <f t="shared" si="4"/>
        <v>0</v>
      </c>
      <c r="P18" s="90">
        <f t="shared" si="4"/>
        <v>0</v>
      </c>
      <c r="Q18" s="90">
        <f t="shared" si="4"/>
        <v>0</v>
      </c>
      <c r="R18" s="90">
        <f t="shared" si="4"/>
        <v>0</v>
      </c>
      <c r="S18" s="90">
        <f t="shared" si="4"/>
        <v>0</v>
      </c>
      <c r="T18" s="90">
        <f t="shared" si="4"/>
        <v>0</v>
      </c>
      <c r="U18" s="90">
        <f t="shared" si="4"/>
        <v>0</v>
      </c>
      <c r="V18" s="90">
        <f t="shared" si="4"/>
        <v>0</v>
      </c>
      <c r="W18" s="91">
        <f t="shared" ref="W18:W35" si="5">SUM(G18:V18)</f>
        <v>0</v>
      </c>
    </row>
    <row r="19" spans="2:24" ht="21" customHeight="1" thickBot="1">
      <c r="B19" s="158"/>
      <c r="C19" s="154" t="s">
        <v>32</v>
      </c>
      <c r="D19" s="155"/>
      <c r="E19" s="155"/>
      <c r="F19" s="156"/>
      <c r="G19" s="25">
        <f>MAX(G6,G10,G18)</f>
        <v>0</v>
      </c>
      <c r="H19" s="25">
        <f>MAX(H6,H10,H18)</f>
        <v>0</v>
      </c>
      <c r="I19" s="25">
        <f t="shared" ref="I19:V19" si="6">MAX(I6,I10,I18)</f>
        <v>0</v>
      </c>
      <c r="J19" s="25">
        <f t="shared" si="6"/>
        <v>0</v>
      </c>
      <c r="K19" s="25">
        <f t="shared" si="6"/>
        <v>0</v>
      </c>
      <c r="L19" s="25">
        <f t="shared" si="6"/>
        <v>0</v>
      </c>
      <c r="M19" s="25">
        <f t="shared" si="6"/>
        <v>0</v>
      </c>
      <c r="N19" s="25">
        <f t="shared" si="6"/>
        <v>0</v>
      </c>
      <c r="O19" s="25">
        <f t="shared" si="6"/>
        <v>0</v>
      </c>
      <c r="P19" s="25">
        <f t="shared" si="6"/>
        <v>0</v>
      </c>
      <c r="Q19" s="25">
        <f t="shared" si="6"/>
        <v>0</v>
      </c>
      <c r="R19" s="25">
        <f t="shared" si="6"/>
        <v>0</v>
      </c>
      <c r="S19" s="25">
        <f t="shared" si="6"/>
        <v>0</v>
      </c>
      <c r="T19" s="25">
        <f t="shared" si="6"/>
        <v>0</v>
      </c>
      <c r="U19" s="25">
        <f t="shared" si="6"/>
        <v>0</v>
      </c>
      <c r="V19" s="25">
        <f t="shared" si="6"/>
        <v>0</v>
      </c>
      <c r="W19" s="26">
        <f t="shared" si="5"/>
        <v>0</v>
      </c>
    </row>
    <row r="20" spans="2:24" ht="20.100000000000001" customHeight="1" thickTop="1" thickBot="1">
      <c r="B20" s="137" t="s">
        <v>33</v>
      </c>
      <c r="C20" s="124"/>
      <c r="D20" s="125" t="s">
        <v>24</v>
      </c>
      <c r="E20" s="126"/>
      <c r="F20" s="126"/>
      <c r="G20" s="27"/>
      <c r="H20" s="27"/>
      <c r="I20" s="27"/>
      <c r="J20" s="27"/>
      <c r="K20" s="27"/>
      <c r="L20" s="27"/>
      <c r="M20" s="27"/>
      <c r="N20" s="27"/>
      <c r="O20" s="27"/>
      <c r="P20" s="27"/>
      <c r="Q20" s="27"/>
      <c r="R20" s="27"/>
      <c r="S20" s="27"/>
      <c r="T20" s="27"/>
      <c r="U20" s="27"/>
      <c r="V20" s="27"/>
      <c r="W20" s="28">
        <f t="shared" si="5"/>
        <v>0</v>
      </c>
    </row>
    <row r="21" spans="2:24" ht="20.100000000000001" customHeight="1" thickTop="1" thickBot="1">
      <c r="B21" s="123" t="s">
        <v>34</v>
      </c>
      <c r="C21" s="124"/>
      <c r="D21" s="125" t="s">
        <v>24</v>
      </c>
      <c r="E21" s="126"/>
      <c r="F21" s="126"/>
      <c r="G21" s="27"/>
      <c r="H21" s="27"/>
      <c r="I21" s="27"/>
      <c r="J21" s="27"/>
      <c r="K21" s="27"/>
      <c r="L21" s="27"/>
      <c r="M21" s="27"/>
      <c r="N21" s="27"/>
      <c r="O21" s="27"/>
      <c r="P21" s="27"/>
      <c r="Q21" s="27"/>
      <c r="R21" s="27"/>
      <c r="S21" s="27"/>
      <c r="T21" s="27"/>
      <c r="U21" s="27"/>
      <c r="V21" s="27"/>
      <c r="W21" s="28">
        <f t="shared" si="5"/>
        <v>0</v>
      </c>
    </row>
    <row r="22" spans="2:24" ht="20.100000000000001" customHeight="1" thickTop="1" thickBot="1">
      <c r="B22" s="138" t="s">
        <v>35</v>
      </c>
      <c r="C22" s="139"/>
      <c r="D22" s="125" t="s">
        <v>24</v>
      </c>
      <c r="E22" s="126"/>
      <c r="F22" s="126"/>
      <c r="G22" s="27"/>
      <c r="H22" s="27"/>
      <c r="I22" s="27"/>
      <c r="J22" s="27"/>
      <c r="K22" s="27"/>
      <c r="L22" s="27"/>
      <c r="M22" s="27"/>
      <c r="N22" s="27"/>
      <c r="O22" s="27"/>
      <c r="P22" s="27"/>
      <c r="Q22" s="27"/>
      <c r="R22" s="27"/>
      <c r="S22" s="27"/>
      <c r="T22" s="27"/>
      <c r="U22" s="27"/>
      <c r="V22" s="27"/>
      <c r="W22" s="28">
        <f t="shared" si="5"/>
        <v>0</v>
      </c>
      <c r="X22" s="29"/>
    </row>
    <row r="23" spans="2:24" ht="20.100000000000001" customHeight="1" thickTop="1" thickBot="1">
      <c r="B23" s="123" t="s">
        <v>36</v>
      </c>
      <c r="C23" s="124"/>
      <c r="D23" s="125" t="s">
        <v>24</v>
      </c>
      <c r="E23" s="126"/>
      <c r="F23" s="126"/>
      <c r="G23" s="27"/>
      <c r="H23" s="27"/>
      <c r="I23" s="27"/>
      <c r="J23" s="27"/>
      <c r="K23" s="27"/>
      <c r="L23" s="27"/>
      <c r="M23" s="27"/>
      <c r="N23" s="27"/>
      <c r="O23" s="27"/>
      <c r="P23" s="27"/>
      <c r="Q23" s="27"/>
      <c r="R23" s="27"/>
      <c r="S23" s="27"/>
      <c r="T23" s="27"/>
      <c r="U23" s="27"/>
      <c r="V23" s="27"/>
      <c r="W23" s="28">
        <f t="shared" si="5"/>
        <v>0</v>
      </c>
    </row>
    <row r="24" spans="2:24" ht="20.100000000000001" customHeight="1" thickTop="1" thickBot="1">
      <c r="B24" s="123" t="s">
        <v>92</v>
      </c>
      <c r="C24" s="124"/>
      <c r="D24" s="125" t="s">
        <v>24</v>
      </c>
      <c r="E24" s="126"/>
      <c r="F24" s="126"/>
      <c r="G24" s="27"/>
      <c r="H24" s="27"/>
      <c r="I24" s="27"/>
      <c r="J24" s="27"/>
      <c r="K24" s="27"/>
      <c r="L24" s="27"/>
      <c r="M24" s="27"/>
      <c r="N24" s="27"/>
      <c r="O24" s="27"/>
      <c r="P24" s="27"/>
      <c r="Q24" s="27"/>
      <c r="R24" s="27"/>
      <c r="S24" s="27"/>
      <c r="T24" s="27"/>
      <c r="U24" s="27"/>
      <c r="V24" s="27"/>
      <c r="W24" s="28">
        <f t="shared" si="5"/>
        <v>0</v>
      </c>
    </row>
    <row r="25" spans="2:24" ht="20.100000000000001" customHeight="1" thickTop="1">
      <c r="B25" s="127" t="s">
        <v>120</v>
      </c>
      <c r="C25" s="30" t="s">
        <v>37</v>
      </c>
      <c r="D25" s="130" t="s">
        <v>23</v>
      </c>
      <c r="E25" s="131"/>
      <c r="F25" s="131"/>
      <c r="G25" s="31"/>
      <c r="H25" s="31"/>
      <c r="I25" s="31"/>
      <c r="J25" s="31"/>
      <c r="K25" s="31"/>
      <c r="L25" s="31"/>
      <c r="M25" s="31"/>
      <c r="N25" s="31"/>
      <c r="O25" s="31"/>
      <c r="P25" s="31"/>
      <c r="Q25" s="31"/>
      <c r="R25" s="31"/>
      <c r="S25" s="31"/>
      <c r="T25" s="31"/>
      <c r="U25" s="31"/>
      <c r="V25" s="31"/>
      <c r="W25" s="32">
        <f t="shared" si="5"/>
        <v>0</v>
      </c>
    </row>
    <row r="26" spans="2:24" ht="20.100000000000001" customHeight="1">
      <c r="B26" s="128"/>
      <c r="C26" s="33" t="s">
        <v>38</v>
      </c>
      <c r="D26" s="132" t="s">
        <v>39</v>
      </c>
      <c r="E26" s="133"/>
      <c r="F26" s="133"/>
      <c r="G26" s="17">
        <f>G25*1</f>
        <v>0</v>
      </c>
      <c r="H26" s="17">
        <f t="shared" ref="H26:O26" si="7">H25*1</f>
        <v>0</v>
      </c>
      <c r="I26" s="17">
        <f t="shared" si="7"/>
        <v>0</v>
      </c>
      <c r="J26" s="17">
        <f t="shared" si="7"/>
        <v>0</v>
      </c>
      <c r="K26" s="17">
        <f t="shared" si="7"/>
        <v>0</v>
      </c>
      <c r="L26" s="17">
        <f t="shared" si="7"/>
        <v>0</v>
      </c>
      <c r="M26" s="17">
        <f t="shared" si="7"/>
        <v>0</v>
      </c>
      <c r="N26" s="17">
        <f t="shared" si="7"/>
        <v>0</v>
      </c>
      <c r="O26" s="17">
        <f t="shared" si="7"/>
        <v>0</v>
      </c>
      <c r="P26" s="17"/>
      <c r="Q26" s="17"/>
      <c r="R26" s="17"/>
      <c r="S26" s="17"/>
      <c r="T26" s="17"/>
      <c r="U26" s="17"/>
      <c r="V26" s="17"/>
      <c r="W26" s="15">
        <f t="shared" si="5"/>
        <v>0</v>
      </c>
    </row>
    <row r="27" spans="2:24" ht="20.100000000000001" customHeight="1">
      <c r="B27" s="128"/>
      <c r="C27" s="34" t="s">
        <v>40</v>
      </c>
      <c r="D27" s="132" t="s">
        <v>23</v>
      </c>
      <c r="E27" s="133"/>
      <c r="F27" s="133"/>
      <c r="G27" s="14"/>
      <c r="H27" s="14"/>
      <c r="I27" s="14"/>
      <c r="J27" s="14"/>
      <c r="K27" s="14"/>
      <c r="L27" s="14"/>
      <c r="M27" s="14"/>
      <c r="N27" s="14"/>
      <c r="O27" s="14"/>
      <c r="P27" s="14"/>
      <c r="Q27" s="14"/>
      <c r="R27" s="14"/>
      <c r="S27" s="14"/>
      <c r="T27" s="14"/>
      <c r="U27" s="14"/>
      <c r="V27" s="14"/>
      <c r="W27" s="15">
        <f t="shared" si="5"/>
        <v>0</v>
      </c>
    </row>
    <row r="28" spans="2:24" ht="20.100000000000001" customHeight="1">
      <c r="B28" s="128"/>
      <c r="C28" s="33" t="s">
        <v>41</v>
      </c>
      <c r="D28" s="132" t="s">
        <v>39</v>
      </c>
      <c r="E28" s="133"/>
      <c r="F28" s="133"/>
      <c r="G28" s="17">
        <f>G27*3</f>
        <v>0</v>
      </c>
      <c r="H28" s="17">
        <f t="shared" ref="H28:O28" si="8">H27*3</f>
        <v>0</v>
      </c>
      <c r="I28" s="17">
        <f t="shared" si="8"/>
        <v>0</v>
      </c>
      <c r="J28" s="17">
        <f t="shared" si="8"/>
        <v>0</v>
      </c>
      <c r="K28" s="17">
        <f t="shared" si="8"/>
        <v>0</v>
      </c>
      <c r="L28" s="17">
        <f t="shared" si="8"/>
        <v>0</v>
      </c>
      <c r="M28" s="17">
        <f t="shared" si="8"/>
        <v>0</v>
      </c>
      <c r="N28" s="17">
        <f t="shared" si="8"/>
        <v>0</v>
      </c>
      <c r="O28" s="17">
        <f t="shared" si="8"/>
        <v>0</v>
      </c>
      <c r="P28" s="17"/>
      <c r="Q28" s="17"/>
      <c r="R28" s="17"/>
      <c r="S28" s="17"/>
      <c r="T28" s="17"/>
      <c r="U28" s="17"/>
      <c r="V28" s="17"/>
      <c r="W28" s="15">
        <f t="shared" si="5"/>
        <v>0</v>
      </c>
    </row>
    <row r="29" spans="2:24" ht="20.100000000000001" customHeight="1">
      <c r="B29" s="128"/>
      <c r="C29" s="34" t="s">
        <v>42</v>
      </c>
      <c r="D29" s="132" t="s">
        <v>23</v>
      </c>
      <c r="E29" s="133"/>
      <c r="F29" s="133"/>
      <c r="G29" s="14"/>
      <c r="H29" s="14"/>
      <c r="I29" s="14"/>
      <c r="J29" s="14"/>
      <c r="K29" s="14"/>
      <c r="L29" s="14"/>
      <c r="M29" s="14"/>
      <c r="N29" s="14"/>
      <c r="O29" s="14"/>
      <c r="P29" s="14"/>
      <c r="Q29" s="14"/>
      <c r="R29" s="14"/>
      <c r="S29" s="14"/>
      <c r="T29" s="14"/>
      <c r="U29" s="14"/>
      <c r="V29" s="14"/>
      <c r="W29" s="15">
        <f t="shared" si="5"/>
        <v>0</v>
      </c>
    </row>
    <row r="30" spans="2:24" ht="20.100000000000001" customHeight="1">
      <c r="B30" s="128"/>
      <c r="C30" s="33" t="s">
        <v>43</v>
      </c>
      <c r="D30" s="132" t="s">
        <v>39</v>
      </c>
      <c r="E30" s="133"/>
      <c r="F30" s="133"/>
      <c r="G30" s="17">
        <f>G29*5</f>
        <v>0</v>
      </c>
      <c r="H30" s="17">
        <f t="shared" ref="H30:O30" si="9">H29*5</f>
        <v>0</v>
      </c>
      <c r="I30" s="17">
        <f t="shared" si="9"/>
        <v>0</v>
      </c>
      <c r="J30" s="17">
        <f t="shared" si="9"/>
        <v>0</v>
      </c>
      <c r="K30" s="17">
        <f t="shared" si="9"/>
        <v>0</v>
      </c>
      <c r="L30" s="17">
        <f t="shared" si="9"/>
        <v>0</v>
      </c>
      <c r="M30" s="17">
        <f t="shared" si="9"/>
        <v>0</v>
      </c>
      <c r="N30" s="17">
        <f t="shared" si="9"/>
        <v>0</v>
      </c>
      <c r="O30" s="17">
        <f t="shared" si="9"/>
        <v>0</v>
      </c>
      <c r="P30" s="17"/>
      <c r="Q30" s="17"/>
      <c r="R30" s="17"/>
      <c r="S30" s="17"/>
      <c r="T30" s="17"/>
      <c r="U30" s="17"/>
      <c r="V30" s="17"/>
      <c r="W30" s="15">
        <f t="shared" si="5"/>
        <v>0</v>
      </c>
    </row>
    <row r="31" spans="2:24" ht="20.100000000000001" customHeight="1">
      <c r="B31" s="128"/>
      <c r="C31" s="34" t="s">
        <v>44</v>
      </c>
      <c r="D31" s="132" t="s">
        <v>23</v>
      </c>
      <c r="E31" s="133"/>
      <c r="F31" s="133"/>
      <c r="G31" s="14"/>
      <c r="H31" s="14"/>
      <c r="I31" s="14"/>
      <c r="J31" s="14"/>
      <c r="K31" s="14"/>
      <c r="L31" s="14"/>
      <c r="M31" s="14"/>
      <c r="N31" s="14"/>
      <c r="O31" s="14"/>
      <c r="P31" s="14"/>
      <c r="Q31" s="14"/>
      <c r="R31" s="14"/>
      <c r="S31" s="14"/>
      <c r="T31" s="14"/>
      <c r="U31" s="14"/>
      <c r="V31" s="14"/>
      <c r="W31" s="15">
        <f t="shared" si="5"/>
        <v>0</v>
      </c>
    </row>
    <row r="32" spans="2:24" ht="20.100000000000001" customHeight="1">
      <c r="B32" s="128"/>
      <c r="C32" s="33" t="s">
        <v>45</v>
      </c>
      <c r="D32" s="132" t="s">
        <v>39</v>
      </c>
      <c r="E32" s="133"/>
      <c r="F32" s="133"/>
      <c r="G32" s="17">
        <f>G31*10</f>
        <v>0</v>
      </c>
      <c r="H32" s="17">
        <f t="shared" ref="H32:O32" si="10">H31*10</f>
        <v>0</v>
      </c>
      <c r="I32" s="17">
        <f t="shared" si="10"/>
        <v>0</v>
      </c>
      <c r="J32" s="17">
        <f t="shared" si="10"/>
        <v>0</v>
      </c>
      <c r="K32" s="17">
        <f t="shared" si="10"/>
        <v>0</v>
      </c>
      <c r="L32" s="17">
        <f t="shared" si="10"/>
        <v>0</v>
      </c>
      <c r="M32" s="17">
        <f t="shared" si="10"/>
        <v>0</v>
      </c>
      <c r="N32" s="17">
        <f t="shared" si="10"/>
        <v>0</v>
      </c>
      <c r="O32" s="17">
        <f t="shared" si="10"/>
        <v>0</v>
      </c>
      <c r="P32" s="17"/>
      <c r="Q32" s="17"/>
      <c r="R32" s="17"/>
      <c r="S32" s="17"/>
      <c r="T32" s="17"/>
      <c r="U32" s="17"/>
      <c r="V32" s="17"/>
      <c r="W32" s="15">
        <f t="shared" si="5"/>
        <v>0</v>
      </c>
    </row>
    <row r="33" spans="2:23" ht="20.100000000000001" customHeight="1">
      <c r="B33" s="128"/>
      <c r="C33" s="34" t="s">
        <v>46</v>
      </c>
      <c r="D33" s="132" t="s">
        <v>47</v>
      </c>
      <c r="E33" s="133"/>
      <c r="F33" s="133"/>
      <c r="G33" s="14"/>
      <c r="H33" s="14"/>
      <c r="I33" s="14"/>
      <c r="J33" s="14"/>
      <c r="K33" s="14"/>
      <c r="L33" s="14"/>
      <c r="M33" s="14"/>
      <c r="N33" s="14"/>
      <c r="O33" s="14"/>
      <c r="P33" s="35"/>
      <c r="Q33" s="35"/>
      <c r="R33" s="35"/>
      <c r="S33" s="35"/>
      <c r="T33" s="35"/>
      <c r="U33" s="35"/>
      <c r="V33" s="35"/>
      <c r="W33" s="15">
        <f t="shared" si="5"/>
        <v>0</v>
      </c>
    </row>
    <row r="34" spans="2:23" ht="20.100000000000001" customHeight="1">
      <c r="B34" s="128"/>
      <c r="C34" s="33" t="s">
        <v>48</v>
      </c>
      <c r="D34" s="134" t="s">
        <v>39</v>
      </c>
      <c r="E34" s="135"/>
      <c r="F34" s="136"/>
      <c r="G34" s="17">
        <f>IF(G33&gt;=100,G33*2,0)</f>
        <v>0</v>
      </c>
      <c r="H34" s="17">
        <f t="shared" ref="H34:O34" si="11">IF(H33&gt;=100,H33*2,0)</f>
        <v>0</v>
      </c>
      <c r="I34" s="17">
        <f t="shared" si="11"/>
        <v>0</v>
      </c>
      <c r="J34" s="17">
        <f t="shared" si="11"/>
        <v>0</v>
      </c>
      <c r="K34" s="17">
        <f t="shared" si="11"/>
        <v>0</v>
      </c>
      <c r="L34" s="17">
        <f t="shared" si="11"/>
        <v>0</v>
      </c>
      <c r="M34" s="17">
        <f t="shared" si="11"/>
        <v>0</v>
      </c>
      <c r="N34" s="17">
        <f t="shared" si="11"/>
        <v>0</v>
      </c>
      <c r="O34" s="17">
        <f t="shared" si="11"/>
        <v>0</v>
      </c>
      <c r="P34" s="17"/>
      <c r="Q34" s="17"/>
      <c r="R34" s="17"/>
      <c r="S34" s="17"/>
      <c r="T34" s="17"/>
      <c r="U34" s="17"/>
      <c r="V34" s="17"/>
      <c r="W34" s="26">
        <f t="shared" si="5"/>
        <v>0</v>
      </c>
    </row>
    <row r="35" spans="2:23" ht="20.100000000000001" customHeight="1" thickBot="1">
      <c r="B35" s="129"/>
      <c r="C35" s="121" t="s">
        <v>49</v>
      </c>
      <c r="D35" s="122"/>
      <c r="E35" s="122"/>
      <c r="F35" s="122"/>
      <c r="G35" s="36">
        <f>SUM(G26+G28+G30+G32+G34)</f>
        <v>0</v>
      </c>
      <c r="H35" s="36">
        <f t="shared" ref="H35:O35" si="12">SUM(H26+H28+H30+H32+H34)</f>
        <v>0</v>
      </c>
      <c r="I35" s="36">
        <f t="shared" si="12"/>
        <v>0</v>
      </c>
      <c r="J35" s="36">
        <f t="shared" si="12"/>
        <v>0</v>
      </c>
      <c r="K35" s="36">
        <f t="shared" si="12"/>
        <v>0</v>
      </c>
      <c r="L35" s="36">
        <f t="shared" si="12"/>
        <v>0</v>
      </c>
      <c r="M35" s="36">
        <f t="shared" si="12"/>
        <v>0</v>
      </c>
      <c r="N35" s="36">
        <f t="shared" si="12"/>
        <v>0</v>
      </c>
      <c r="O35" s="36">
        <f t="shared" si="12"/>
        <v>0</v>
      </c>
      <c r="P35" s="37"/>
      <c r="Q35" s="37"/>
      <c r="R35" s="37"/>
      <c r="S35" s="37"/>
      <c r="T35" s="37"/>
      <c r="U35" s="37"/>
      <c r="V35" s="37"/>
      <c r="W35" s="38">
        <f t="shared" si="5"/>
        <v>0</v>
      </c>
    </row>
    <row r="36" spans="2:23" s="3" customFormat="1" ht="20.100000000000001" customHeight="1">
      <c r="B36" s="39"/>
      <c r="C36" s="111" t="s">
        <v>50</v>
      </c>
      <c r="D36" s="112"/>
      <c r="E36" s="112"/>
      <c r="F36" s="112"/>
      <c r="G36" s="112"/>
      <c r="H36" s="112"/>
      <c r="I36" s="112"/>
      <c r="J36" s="112"/>
      <c r="K36" s="112"/>
      <c r="L36" s="112"/>
      <c r="M36" s="112"/>
      <c r="N36" s="112"/>
      <c r="O36" s="112"/>
      <c r="P36" s="112"/>
      <c r="Q36" s="96"/>
    </row>
    <row r="37" spans="2:23" s="3" customFormat="1" ht="9.9499999999999993" customHeight="1" thickBot="1">
      <c r="B37" s="4"/>
      <c r="C37" s="4"/>
      <c r="D37" s="5"/>
      <c r="E37" s="41"/>
      <c r="F37" s="42"/>
      <c r="G37" s="43"/>
      <c r="J37" s="43"/>
      <c r="K37" s="43"/>
      <c r="L37" s="43"/>
      <c r="M37" s="43"/>
      <c r="N37" s="43"/>
      <c r="O37" s="43"/>
      <c r="P37" s="43"/>
      <c r="Q37" s="71"/>
      <c r="R37" s="43"/>
      <c r="S37" s="43"/>
      <c r="T37" s="43"/>
      <c r="U37" s="43"/>
      <c r="V37" s="43"/>
    </row>
    <row r="38" spans="2:23" ht="15" customHeight="1">
      <c r="B38" s="113" t="s">
        <v>51</v>
      </c>
      <c r="C38" s="114"/>
      <c r="D38" s="117" t="s">
        <v>65</v>
      </c>
      <c r="E38" s="118"/>
      <c r="F38" s="119"/>
      <c r="G38" s="120" t="s">
        <v>52</v>
      </c>
      <c r="H38" s="114"/>
      <c r="I38" s="120" t="s">
        <v>53</v>
      </c>
      <c r="J38" s="114"/>
      <c r="K38" s="120" t="s">
        <v>54</v>
      </c>
      <c r="L38" s="114"/>
      <c r="M38" s="120" t="s">
        <v>55</v>
      </c>
      <c r="N38" s="114"/>
      <c r="O38" s="120" t="s">
        <v>56</v>
      </c>
      <c r="P38" s="114"/>
      <c r="Q38" s="120" t="s">
        <v>69</v>
      </c>
      <c r="R38" s="114"/>
      <c r="S38" s="105" t="s">
        <v>57</v>
      </c>
      <c r="T38" s="106"/>
      <c r="U38" s="140" t="s">
        <v>64</v>
      </c>
      <c r="V38" s="141"/>
    </row>
    <row r="39" spans="2:23" ht="20.100000000000001" customHeight="1" thickBot="1">
      <c r="B39" s="115"/>
      <c r="C39" s="116"/>
      <c r="D39" s="107" t="s">
        <v>24</v>
      </c>
      <c r="E39" s="108"/>
      <c r="F39" s="108"/>
      <c r="G39" s="109">
        <f>W19</f>
        <v>0</v>
      </c>
      <c r="H39" s="110"/>
      <c r="I39" s="109">
        <f>W20</f>
        <v>0</v>
      </c>
      <c r="J39" s="110"/>
      <c r="K39" s="109">
        <f>W21</f>
        <v>0</v>
      </c>
      <c r="L39" s="110"/>
      <c r="M39" s="109">
        <f>W22</f>
        <v>0</v>
      </c>
      <c r="N39" s="110"/>
      <c r="O39" s="109">
        <f>W23</f>
        <v>0</v>
      </c>
      <c r="P39" s="110"/>
      <c r="Q39" s="109">
        <f>W24</f>
        <v>0</v>
      </c>
      <c r="R39" s="110"/>
      <c r="S39" s="109">
        <f>IF(W35&lt;=P3/2,W35,P3/2)</f>
        <v>0</v>
      </c>
      <c r="T39" s="110"/>
      <c r="U39" s="142">
        <f>SUM(G39:T39)</f>
        <v>0</v>
      </c>
      <c r="V39" s="143"/>
    </row>
    <row r="40" spans="2:23" s="3" customFormat="1" ht="9.9499999999999993" customHeight="1">
      <c r="B40" s="4"/>
      <c r="C40" s="4"/>
      <c r="D40" s="4"/>
      <c r="E40" s="4"/>
      <c r="G40" s="6"/>
      <c r="J40" s="6"/>
      <c r="M40" s="6"/>
      <c r="O40" s="6"/>
      <c r="P40" s="6"/>
    </row>
    <row r="41" spans="2:23" s="3" customFormat="1" ht="9.9499999999999993" customHeight="1">
      <c r="B41" s="4"/>
      <c r="C41" s="4"/>
      <c r="D41" s="4"/>
      <c r="E41" s="4"/>
      <c r="G41" s="6"/>
      <c r="J41" s="43"/>
      <c r="M41" s="6"/>
      <c r="O41" s="6"/>
      <c r="P41" s="6"/>
    </row>
    <row r="42" spans="2:23" ht="20.100000000000001" customHeight="1" thickBot="1">
      <c r="B42" s="101" t="s">
        <v>58</v>
      </c>
      <c r="C42" s="101"/>
      <c r="D42" s="101"/>
      <c r="E42" s="44" t="str">
        <f>IF(U39=0,"",U39)</f>
        <v/>
      </c>
      <c r="F42" s="45" t="s">
        <v>1</v>
      </c>
      <c r="G42" s="46"/>
      <c r="H42" s="102" t="s">
        <v>59</v>
      </c>
      <c r="I42" s="103"/>
      <c r="J42" s="47" t="str">
        <f>IF(U39=0,"",ROUNDDOWN(E42/G3*100,2))</f>
        <v/>
      </c>
      <c r="K42" s="45" t="s">
        <v>60</v>
      </c>
      <c r="L42" s="49" t="str">
        <f>IF(J42&gt;=P42,"≧","&lt;")</f>
        <v>≧</v>
      </c>
      <c r="M42" s="104" t="s">
        <v>61</v>
      </c>
      <c r="N42" s="103"/>
      <c r="O42" s="103"/>
      <c r="P42" s="50">
        <f>IF(G3&gt;=10000, 20, IF(G3&gt;=3000, 18,IF(G3&gt;=1000, 15, IF(G3&gt;=500, 10,IF(G3=0,0,5)))))</f>
        <v>0</v>
      </c>
      <c r="Q42" s="87" t="s">
        <v>60</v>
      </c>
    </row>
    <row r="43" spans="2:23" ht="7.5" customHeight="1" thickTop="1">
      <c r="B43" s="52"/>
      <c r="C43" s="52"/>
      <c r="D43" s="52"/>
      <c r="E43" s="52"/>
      <c r="F43" s="52"/>
      <c r="G43" s="52"/>
      <c r="H43" s="52"/>
      <c r="I43" s="52"/>
      <c r="J43" s="53"/>
      <c r="K43" s="54"/>
      <c r="L43" s="55"/>
      <c r="M43" s="56"/>
      <c r="N43" s="56"/>
      <c r="O43" s="57"/>
      <c r="P43" s="57"/>
      <c r="Q43" s="58"/>
    </row>
    <row r="44" spans="2:23" s="56" customFormat="1" ht="20.100000000000001" customHeight="1">
      <c r="B44" s="84" t="s">
        <v>88</v>
      </c>
      <c r="C44" s="92" t="s">
        <v>84</v>
      </c>
      <c r="D44" s="96"/>
      <c r="E44" s="96"/>
      <c r="F44" s="96"/>
      <c r="G44" s="96"/>
      <c r="H44" s="96"/>
      <c r="I44" s="96"/>
      <c r="J44" s="96"/>
      <c r="K44" s="96"/>
      <c r="L44" s="96"/>
      <c r="M44" s="96"/>
      <c r="N44" s="96"/>
      <c r="O44" s="96"/>
      <c r="P44" s="96"/>
      <c r="Q44" s="96"/>
      <c r="R44" s="97"/>
      <c r="S44" s="97"/>
      <c r="T44" s="97"/>
      <c r="U44" s="97"/>
      <c r="V44" s="97"/>
      <c r="W44" s="97"/>
    </row>
    <row r="45" spans="2:23" s="56" customFormat="1" ht="20.100000000000001" customHeight="1">
      <c r="B45" s="84" t="s">
        <v>93</v>
      </c>
      <c r="C45" s="92" t="s">
        <v>85</v>
      </c>
      <c r="D45" s="96"/>
      <c r="E45" s="96"/>
      <c r="F45" s="96"/>
      <c r="G45" s="96"/>
      <c r="H45" s="96"/>
      <c r="I45" s="96"/>
      <c r="J45" s="96"/>
      <c r="K45" s="96"/>
      <c r="L45" s="96"/>
      <c r="M45" s="96"/>
      <c r="N45" s="96"/>
      <c r="O45" s="96"/>
      <c r="P45" s="96"/>
      <c r="Q45" s="96"/>
      <c r="R45" s="97"/>
      <c r="S45" s="97"/>
      <c r="T45" s="97"/>
      <c r="U45" s="97"/>
      <c r="V45" s="97"/>
      <c r="W45" s="97"/>
    </row>
    <row r="46" spans="2:23" s="56" customFormat="1" ht="20.100000000000001" customHeight="1">
      <c r="B46" s="84" t="s">
        <v>89</v>
      </c>
      <c r="C46" s="92" t="s">
        <v>121</v>
      </c>
      <c r="D46" s="96"/>
      <c r="E46" s="96"/>
      <c r="F46" s="96"/>
      <c r="G46" s="96"/>
      <c r="H46" s="96"/>
      <c r="I46" s="96"/>
      <c r="J46" s="96"/>
      <c r="K46" s="96"/>
      <c r="L46" s="96"/>
      <c r="M46" s="96"/>
      <c r="N46" s="96"/>
      <c r="O46" s="96"/>
      <c r="P46" s="96"/>
      <c r="Q46" s="96"/>
      <c r="R46" s="97"/>
      <c r="S46" s="97"/>
      <c r="T46" s="97"/>
      <c r="U46" s="97"/>
      <c r="V46" s="97"/>
      <c r="W46" s="97"/>
    </row>
    <row r="47" spans="2:23" s="56" customFormat="1" ht="9.9499999999999993" customHeight="1">
      <c r="B47" s="84"/>
      <c r="C47" s="85"/>
      <c r="D47" s="40"/>
      <c r="E47" s="40"/>
      <c r="F47" s="40"/>
      <c r="G47" s="40"/>
      <c r="H47" s="40"/>
      <c r="I47" s="40"/>
      <c r="J47" s="40"/>
      <c r="K47" s="40"/>
      <c r="L47" s="40"/>
      <c r="M47" s="40"/>
      <c r="N47" s="40"/>
      <c r="O47" s="40"/>
      <c r="P47" s="40"/>
      <c r="Q47" s="40"/>
      <c r="R47" s="59"/>
      <c r="S47" s="59"/>
      <c r="T47" s="59"/>
      <c r="U47" s="88"/>
      <c r="V47" s="59"/>
      <c r="W47" s="59"/>
    </row>
    <row r="48" spans="2:23" s="56" customFormat="1" ht="20.100000000000001" customHeight="1">
      <c r="B48" s="94" t="s">
        <v>62</v>
      </c>
      <c r="C48" s="94"/>
      <c r="D48" s="94"/>
      <c r="E48" s="94"/>
      <c r="F48" s="94"/>
      <c r="G48" s="94"/>
      <c r="H48" s="94"/>
      <c r="I48" s="94"/>
      <c r="J48" s="94"/>
      <c r="K48" s="94"/>
      <c r="L48" s="94"/>
      <c r="M48" s="94"/>
      <c r="N48" s="94"/>
      <c r="O48" s="94"/>
      <c r="P48" s="94"/>
      <c r="Q48" s="94"/>
      <c r="R48" s="94"/>
      <c r="S48" s="94"/>
      <c r="T48" s="94"/>
      <c r="U48" s="94"/>
      <c r="V48" s="94"/>
      <c r="W48" s="94"/>
    </row>
    <row r="49" spans="2:23" s="56" customFormat="1" ht="20.100000000000001" customHeight="1">
      <c r="B49" s="94" t="s">
        <v>103</v>
      </c>
      <c r="C49" s="95"/>
      <c r="D49" s="95"/>
      <c r="E49" s="95"/>
      <c r="F49" s="95"/>
      <c r="G49" s="95"/>
      <c r="H49" s="95"/>
      <c r="I49" s="95"/>
      <c r="J49" s="95"/>
      <c r="K49" s="95"/>
      <c r="L49" s="95"/>
      <c r="M49" s="95"/>
      <c r="N49" s="95"/>
      <c r="O49" s="95"/>
      <c r="P49" s="95"/>
      <c r="Q49" s="95"/>
      <c r="R49" s="95"/>
      <c r="S49" s="95"/>
      <c r="T49" s="95"/>
      <c r="U49" s="95"/>
      <c r="V49" s="95"/>
      <c r="W49" s="95"/>
    </row>
    <row r="50" spans="2:23" s="56" customFormat="1" ht="20.100000000000001" customHeight="1">
      <c r="B50" s="94" t="s">
        <v>94</v>
      </c>
      <c r="C50" s="93"/>
      <c r="D50" s="93"/>
      <c r="E50" s="93"/>
      <c r="F50" s="93"/>
      <c r="G50" s="93"/>
      <c r="H50" s="93"/>
      <c r="I50" s="93"/>
      <c r="J50" s="93"/>
      <c r="K50" s="93"/>
      <c r="L50" s="93"/>
      <c r="M50" s="93"/>
      <c r="N50" s="93"/>
      <c r="O50" s="93"/>
      <c r="P50" s="93"/>
      <c r="Q50" s="93"/>
      <c r="R50" s="93"/>
      <c r="S50" s="93"/>
      <c r="T50" s="93"/>
      <c r="U50" s="93"/>
      <c r="V50" s="93"/>
      <c r="W50" s="93"/>
    </row>
    <row r="51" spans="2:23" s="56" customFormat="1" ht="20.100000000000001" customHeight="1">
      <c r="B51" s="94" t="s">
        <v>95</v>
      </c>
      <c r="C51" s="93"/>
      <c r="D51" s="93"/>
      <c r="E51" s="93"/>
      <c r="F51" s="93"/>
      <c r="G51" s="93"/>
      <c r="H51" s="93"/>
      <c r="I51" s="93"/>
      <c r="J51" s="93"/>
      <c r="K51" s="93"/>
      <c r="L51" s="93"/>
      <c r="M51" s="93"/>
      <c r="N51" s="93"/>
      <c r="O51" s="93"/>
      <c r="P51" s="93"/>
      <c r="Q51" s="93"/>
      <c r="R51" s="93"/>
      <c r="S51" s="93"/>
      <c r="T51" s="93"/>
      <c r="U51" s="93"/>
      <c r="V51" s="93"/>
      <c r="W51" s="93"/>
    </row>
    <row r="52" spans="2:23" s="56" customFormat="1" ht="20.100000000000001" customHeight="1">
      <c r="B52" s="92" t="s">
        <v>96</v>
      </c>
      <c r="C52" s="93"/>
      <c r="D52" s="93"/>
      <c r="E52" s="93"/>
      <c r="F52" s="93"/>
      <c r="G52" s="93"/>
      <c r="H52" s="93"/>
      <c r="I52" s="93"/>
      <c r="J52" s="93"/>
      <c r="K52" s="93"/>
      <c r="L52" s="93"/>
      <c r="M52" s="93"/>
      <c r="N52" s="93"/>
      <c r="O52" s="93"/>
      <c r="P52" s="93"/>
      <c r="Q52" s="93"/>
      <c r="R52" s="93"/>
      <c r="S52" s="93"/>
      <c r="T52" s="93"/>
      <c r="U52" s="93"/>
      <c r="V52" s="93"/>
      <c r="W52" s="93"/>
    </row>
    <row r="53" spans="2:23" ht="20.100000000000001" customHeight="1">
      <c r="B53" s="98" t="s">
        <v>63</v>
      </c>
      <c r="C53" s="99"/>
      <c r="D53" s="99"/>
      <c r="E53" s="99"/>
      <c r="F53" s="99"/>
      <c r="G53" s="99"/>
      <c r="H53" s="99"/>
      <c r="I53" s="99"/>
      <c r="J53" s="99"/>
      <c r="K53" s="99"/>
      <c r="L53" s="99"/>
      <c r="M53" s="99"/>
      <c r="N53" s="99"/>
      <c r="O53" s="99"/>
      <c r="P53" s="99"/>
      <c r="Q53" s="99"/>
      <c r="R53" s="100"/>
      <c r="S53" s="100"/>
      <c r="T53" s="100"/>
      <c r="U53" s="100"/>
      <c r="V53" s="100"/>
      <c r="W53" s="100"/>
    </row>
    <row r="54" spans="2:23" ht="14.25" customHeight="1">
      <c r="B54" s="1"/>
      <c r="C54" s="1"/>
      <c r="D54" s="1"/>
      <c r="E54" s="60"/>
      <c r="F54" s="60"/>
      <c r="G54" s="61"/>
      <c r="H54" s="53"/>
      <c r="I54" s="53"/>
      <c r="Q54" s="2"/>
    </row>
    <row r="55" spans="2:23" ht="14.25" customHeight="1">
      <c r="B55" s="2"/>
      <c r="C55" s="2"/>
      <c r="D55" s="2"/>
      <c r="E55" s="2"/>
      <c r="G55" s="2"/>
      <c r="Q55" s="2"/>
    </row>
    <row r="56" spans="2:23" ht="14.25" customHeight="1">
      <c r="E56" s="63"/>
      <c r="F56" s="53"/>
      <c r="G56" s="64"/>
      <c r="H56" s="53"/>
      <c r="I56" s="53"/>
      <c r="Q56" s="2"/>
    </row>
    <row r="57" spans="2:23" ht="15" customHeight="1">
      <c r="E57" s="63"/>
      <c r="F57" s="53"/>
      <c r="G57" s="64"/>
      <c r="H57" s="53"/>
      <c r="I57" s="53"/>
      <c r="Q57" s="2"/>
    </row>
    <row r="58" spans="2:23" ht="15" customHeight="1">
      <c r="E58" s="63"/>
      <c r="G58" s="2"/>
      <c r="H58" s="53"/>
      <c r="I58" s="53"/>
      <c r="Q58" s="2"/>
    </row>
    <row r="59" spans="2:23" ht="15" customHeight="1">
      <c r="B59" s="2"/>
      <c r="C59" s="2"/>
      <c r="D59" s="2"/>
      <c r="E59" s="2"/>
      <c r="G59" s="2"/>
      <c r="J59" s="2"/>
      <c r="M59" s="2"/>
      <c r="O59" s="2"/>
      <c r="P59" s="2"/>
      <c r="Q59" s="2"/>
    </row>
    <row r="60" spans="2:23" ht="15" customHeight="1">
      <c r="B60" s="2"/>
      <c r="C60" s="2"/>
      <c r="D60" s="2"/>
      <c r="E60" s="2"/>
      <c r="G60" s="2"/>
      <c r="J60" s="2"/>
      <c r="M60" s="2"/>
      <c r="O60" s="2"/>
      <c r="P60" s="2"/>
      <c r="Q60" s="2"/>
    </row>
    <row r="61" spans="2:23" ht="15" customHeight="1">
      <c r="B61" s="2"/>
      <c r="C61" s="2"/>
      <c r="D61" s="2"/>
      <c r="E61" s="2"/>
      <c r="G61" s="2"/>
      <c r="J61" s="2"/>
      <c r="M61" s="2"/>
      <c r="O61" s="2"/>
      <c r="P61" s="2"/>
      <c r="Q61" s="2"/>
    </row>
    <row r="62" spans="2:23" ht="15" customHeight="1">
      <c r="B62" s="2"/>
      <c r="C62" s="2"/>
      <c r="D62" s="2"/>
      <c r="E62" s="2"/>
      <c r="G62" s="2"/>
      <c r="J62" s="2"/>
      <c r="M62" s="2"/>
      <c r="O62" s="2"/>
      <c r="P62" s="2"/>
      <c r="Q62" s="2"/>
    </row>
    <row r="63" spans="2:23" ht="15" customHeight="1">
      <c r="B63" s="2"/>
      <c r="C63" s="2"/>
      <c r="D63" s="2"/>
      <c r="E63" s="2"/>
      <c r="G63" s="2"/>
      <c r="J63" s="2"/>
      <c r="M63" s="2"/>
      <c r="O63" s="2"/>
      <c r="P63" s="2"/>
      <c r="Q63" s="2"/>
    </row>
    <row r="64" spans="2:23" ht="15" customHeight="1">
      <c r="B64" s="2"/>
      <c r="C64" s="2"/>
      <c r="D64" s="2"/>
      <c r="E64" s="2"/>
      <c r="G64" s="2"/>
      <c r="J64" s="2"/>
      <c r="M64" s="2"/>
      <c r="O64" s="2"/>
      <c r="P64" s="2"/>
      <c r="Q64" s="2"/>
    </row>
    <row r="65" spans="2:17" ht="15" customHeight="1">
      <c r="B65" s="2"/>
      <c r="C65" s="2"/>
      <c r="D65" s="2"/>
      <c r="E65" s="2"/>
      <c r="G65" s="2"/>
      <c r="J65" s="2"/>
      <c r="M65" s="2"/>
      <c r="O65" s="2"/>
      <c r="P65" s="2"/>
      <c r="Q65" s="2"/>
    </row>
    <row r="66" spans="2:17" ht="15" customHeight="1">
      <c r="B66" s="2"/>
      <c r="C66" s="2"/>
      <c r="D66" s="2"/>
      <c r="E66" s="2"/>
      <c r="G66" s="2"/>
      <c r="J66" s="2"/>
      <c r="M66" s="2"/>
      <c r="O66" s="2"/>
      <c r="P66" s="2"/>
      <c r="Q66" s="2"/>
    </row>
    <row r="67" spans="2:17" ht="15" customHeight="1">
      <c r="B67" s="2"/>
      <c r="C67" s="2"/>
      <c r="D67" s="2"/>
      <c r="E67" s="2"/>
      <c r="G67" s="2"/>
      <c r="J67" s="2"/>
      <c r="M67" s="2"/>
      <c r="O67" s="2"/>
      <c r="P67" s="2"/>
      <c r="Q67" s="2"/>
    </row>
  </sheetData>
  <sheetProtection password="CCDD" sheet="1" insertColumns="0"/>
  <mergeCells count="78">
    <mergeCell ref="K3:O3"/>
    <mergeCell ref="P3:Q3"/>
    <mergeCell ref="C11:C18"/>
    <mergeCell ref="D18:F18"/>
    <mergeCell ref="D17:F17"/>
    <mergeCell ref="E12:F12"/>
    <mergeCell ref="E13:F13"/>
    <mergeCell ref="E14:F14"/>
    <mergeCell ref="E15:F15"/>
    <mergeCell ref="D16:F16"/>
    <mergeCell ref="U38:V38"/>
    <mergeCell ref="U39:V39"/>
    <mergeCell ref="B5:F5"/>
    <mergeCell ref="B1:W1"/>
    <mergeCell ref="B3:F3"/>
    <mergeCell ref="G3:H3"/>
    <mergeCell ref="C19:F19"/>
    <mergeCell ref="B6:B19"/>
    <mergeCell ref="D6:F6"/>
    <mergeCell ref="C7:C10"/>
    <mergeCell ref="D7:F7"/>
    <mergeCell ref="D8:F8"/>
    <mergeCell ref="D9:F9"/>
    <mergeCell ref="D10:F10"/>
    <mergeCell ref="D11:F11"/>
    <mergeCell ref="D12:D15"/>
    <mergeCell ref="B20:C20"/>
    <mergeCell ref="D20:F20"/>
    <mergeCell ref="B21:C21"/>
    <mergeCell ref="D21:F21"/>
    <mergeCell ref="B22:C22"/>
    <mergeCell ref="D22:F22"/>
    <mergeCell ref="C35:F35"/>
    <mergeCell ref="B23:C23"/>
    <mergeCell ref="D23:F23"/>
    <mergeCell ref="B24:C24"/>
    <mergeCell ref="D24:F24"/>
    <mergeCell ref="B25:B35"/>
    <mergeCell ref="D25:F25"/>
    <mergeCell ref="D26:F26"/>
    <mergeCell ref="D27:F27"/>
    <mergeCell ref="D28:F28"/>
    <mergeCell ref="D29:F29"/>
    <mergeCell ref="D30:F30"/>
    <mergeCell ref="D31:F31"/>
    <mergeCell ref="D32:F32"/>
    <mergeCell ref="D33:F33"/>
    <mergeCell ref="D34:F34"/>
    <mergeCell ref="C36:Q36"/>
    <mergeCell ref="B38:C39"/>
    <mergeCell ref="D38:F38"/>
    <mergeCell ref="G38:H38"/>
    <mergeCell ref="I38:J38"/>
    <mergeCell ref="K38:L38"/>
    <mergeCell ref="M38:N38"/>
    <mergeCell ref="O38:P38"/>
    <mergeCell ref="Q38:R38"/>
    <mergeCell ref="B42:D42"/>
    <mergeCell ref="H42:I42"/>
    <mergeCell ref="M42:O42"/>
    <mergeCell ref="S38:T38"/>
    <mergeCell ref="D39:F39"/>
    <mergeCell ref="G39:H39"/>
    <mergeCell ref="I39:J39"/>
    <mergeCell ref="K39:L39"/>
    <mergeCell ref="M39:N39"/>
    <mergeCell ref="O39:P39"/>
    <mergeCell ref="Q39:R39"/>
    <mergeCell ref="S39:T39"/>
    <mergeCell ref="B52:W52"/>
    <mergeCell ref="B49:W49"/>
    <mergeCell ref="C44:W44"/>
    <mergeCell ref="C45:W45"/>
    <mergeCell ref="B53:W53"/>
    <mergeCell ref="B48:W48"/>
    <mergeCell ref="B50:W50"/>
    <mergeCell ref="B51:W51"/>
    <mergeCell ref="C46:W46"/>
  </mergeCells>
  <phoneticPr fontId="3"/>
  <conditionalFormatting sqref="L42">
    <cfRule type="expression" dxfId="10" priority="4">
      <formula>$J$42&lt;$P$42</formula>
    </cfRule>
  </conditionalFormatting>
  <conditionalFormatting sqref="G11:V11">
    <cfRule type="expression" dxfId="9" priority="3">
      <formula>G$11&gt;G$16</formula>
    </cfRule>
  </conditionalFormatting>
  <conditionalFormatting sqref="G24:V24">
    <cfRule type="expression" dxfId="8" priority="2">
      <formula>AND(NOT(AND(G$19=0,G$20=0,G$21=0,G$22=0,G$23=0)),G$24&gt;MAX(G$19/4,G$20/4,G$21/4,G$22/4,G$23/4))</formula>
    </cfRule>
  </conditionalFormatting>
  <conditionalFormatting sqref="S39">
    <cfRule type="expression" dxfId="7" priority="1">
      <formula>$P$3/2&lt;$W$35</formula>
    </cfRule>
  </conditionalFormatting>
  <dataValidations count="1">
    <dataValidation imeMode="off" allowBlank="1" showInputMessage="1" showErrorMessage="1" sqref="G10:V15 W12:W15 P42 G3 G6:V6 G20:V35 P3 W18"/>
  </dataValidations>
  <printOptions horizontalCentered="1"/>
  <pageMargins left="0.19685039370078741" right="0.19685039370078741" top="0.59055118110236227" bottom="0.39370078740157483" header="0.19685039370078741" footer="0.19685039370078741"/>
  <pageSetup paperSize="9" scale="55" orientation="landscape" r:id="rId1"/>
  <headerFooter>
    <oddHeader>&amp;R&amp;"ＭＳ ゴシック,標準"&amp;20【様式５】緑化率及び間口緑視率計算書</oddHeader>
    <firstHeader>&amp;R&amp;"ＭＳ ゴシック,標準"&amp;20【様式５】緑化率及び間口緑視率計算書</firstHeader>
    <firstFooter>&amp;C&amp;"ＭＳ ゴシック,標準"&amp;14-1-</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54"/>
  <sheetViews>
    <sheetView showGridLines="0" showZeros="0" view="pageLayout" zoomScale="70" zoomScaleNormal="85" zoomScaleSheetLayoutView="85" zoomScalePageLayoutView="70" workbookViewId="0">
      <selection activeCell="G11" sqref="G11"/>
    </sheetView>
  </sheetViews>
  <sheetFormatPr defaultColWidth="9" defaultRowHeight="12"/>
  <cols>
    <col min="1" max="1" width="1.25" style="2" customWidth="1"/>
    <col min="2" max="2" width="3.625" style="62" customWidth="1"/>
    <col min="3" max="3" width="20.625" style="62" customWidth="1"/>
    <col min="4" max="4" width="3.625" style="62" customWidth="1"/>
    <col min="5" max="5" width="20.625" style="62" customWidth="1"/>
    <col min="6" max="6" width="3.625" style="2" customWidth="1"/>
    <col min="7" max="7" width="7.625" style="10" customWidth="1"/>
    <col min="8" max="9" width="7.625" style="2" customWidth="1"/>
    <col min="10" max="10" width="7.625" style="10" customWidth="1"/>
    <col min="11" max="12" width="7.625" style="2" customWidth="1"/>
    <col min="13" max="13" width="7.625" style="10" customWidth="1"/>
    <col min="14" max="14" width="7.625" style="2" customWidth="1"/>
    <col min="15" max="17" width="7.625" style="10" customWidth="1"/>
    <col min="18" max="23" width="7.625" style="2" customWidth="1"/>
    <col min="24" max="16384" width="9" style="2"/>
  </cols>
  <sheetData>
    <row r="1" spans="1:23" ht="20.100000000000001" customHeight="1">
      <c r="A1" s="1"/>
      <c r="B1" s="148" t="s">
        <v>109</v>
      </c>
      <c r="C1" s="149"/>
      <c r="D1" s="149"/>
      <c r="E1" s="149"/>
      <c r="F1" s="149"/>
      <c r="G1" s="149"/>
      <c r="H1" s="149"/>
      <c r="I1" s="149"/>
      <c r="J1" s="149"/>
      <c r="K1" s="149"/>
      <c r="L1" s="149"/>
      <c r="M1" s="149"/>
      <c r="N1" s="149"/>
      <c r="O1" s="149"/>
      <c r="P1" s="149"/>
      <c r="Q1" s="149"/>
      <c r="R1" s="93"/>
      <c r="S1" s="93"/>
      <c r="T1" s="93"/>
      <c r="U1" s="93"/>
      <c r="V1" s="93"/>
      <c r="W1" s="93"/>
    </row>
    <row r="2" spans="1:23" s="3" customFormat="1" ht="9.9499999999999993" customHeight="1" thickBot="1">
      <c r="B2" s="4"/>
      <c r="C2" s="4"/>
      <c r="D2" s="5"/>
      <c r="E2" s="5"/>
      <c r="G2" s="6"/>
      <c r="J2" s="6"/>
      <c r="M2" s="6"/>
      <c r="O2" s="6"/>
      <c r="P2" s="6"/>
      <c r="Q2" s="7" t="str">
        <f>IF(Q1-ROUNDDOWN(Q1,2)&gt;0.0001,"エラー！　小数第３位以下を切り捨ててください。","")</f>
        <v/>
      </c>
    </row>
    <row r="3" spans="1:23" ht="20.100000000000001" customHeight="1" thickBot="1">
      <c r="B3" s="150" t="s">
        <v>0</v>
      </c>
      <c r="C3" s="151"/>
      <c r="D3" s="151"/>
      <c r="E3" s="151"/>
      <c r="F3" s="151"/>
      <c r="G3" s="152">
        <f>'①緑化率計算書（認定基準‐項目オ「緑化率の最低限度」）'!G3:H3</f>
        <v>0</v>
      </c>
      <c r="H3" s="153"/>
      <c r="I3" s="8" t="s">
        <v>1</v>
      </c>
      <c r="J3" s="9"/>
      <c r="K3" s="150" t="s">
        <v>122</v>
      </c>
      <c r="L3" s="151"/>
      <c r="M3" s="151"/>
      <c r="N3" s="151"/>
      <c r="O3" s="151"/>
      <c r="P3" s="172">
        <f>G3*P30/100</f>
        <v>0</v>
      </c>
      <c r="Q3" s="173"/>
      <c r="R3" s="8" t="s">
        <v>1</v>
      </c>
    </row>
    <row r="4" spans="1:23" s="3" customFormat="1" ht="9.9499999999999993" customHeight="1" thickBot="1">
      <c r="B4" s="4"/>
      <c r="C4" s="4"/>
      <c r="D4" s="5"/>
      <c r="E4" s="5"/>
      <c r="G4" s="6"/>
      <c r="J4" s="6"/>
      <c r="M4" s="6"/>
      <c r="O4" s="6"/>
      <c r="P4" s="6"/>
      <c r="Q4" s="7" t="str">
        <f>IF(Q3-ROUNDDOWN(Q3,2)&gt;0.0001,"エラー！　小数第３位以下を切り捨ててください。","")</f>
        <v/>
      </c>
    </row>
    <row r="5" spans="1:23" ht="30" customHeight="1" thickBot="1">
      <c r="B5" s="144" t="s">
        <v>66</v>
      </c>
      <c r="C5" s="145"/>
      <c r="D5" s="146"/>
      <c r="E5" s="146"/>
      <c r="F5" s="147"/>
      <c r="G5" s="11" t="s">
        <v>2</v>
      </c>
      <c r="H5" s="11" t="s">
        <v>3</v>
      </c>
      <c r="I5" s="11" t="s">
        <v>4</v>
      </c>
      <c r="J5" s="11" t="s">
        <v>5</v>
      </c>
      <c r="K5" s="11" t="s">
        <v>6</v>
      </c>
      <c r="L5" s="11" t="s">
        <v>7</v>
      </c>
      <c r="M5" s="11" t="s">
        <v>8</v>
      </c>
      <c r="N5" s="11" t="s">
        <v>9</v>
      </c>
      <c r="O5" s="11" t="s">
        <v>10</v>
      </c>
      <c r="P5" s="11" t="s">
        <v>11</v>
      </c>
      <c r="Q5" s="11" t="s">
        <v>12</v>
      </c>
      <c r="R5" s="11" t="s">
        <v>13</v>
      </c>
      <c r="S5" s="11" t="s">
        <v>14</v>
      </c>
      <c r="T5" s="11" t="s">
        <v>15</v>
      </c>
      <c r="U5" s="11" t="s">
        <v>16</v>
      </c>
      <c r="V5" s="11" t="s">
        <v>107</v>
      </c>
      <c r="W5" s="12" t="s">
        <v>17</v>
      </c>
    </row>
    <row r="6" spans="1:23" ht="21" customHeight="1" thickTop="1">
      <c r="B6" s="157" t="s">
        <v>18</v>
      </c>
      <c r="C6" s="13" t="s">
        <v>19</v>
      </c>
      <c r="D6" s="159" t="s">
        <v>20</v>
      </c>
      <c r="E6" s="160"/>
      <c r="F6" s="161"/>
      <c r="G6" s="14">
        <f>'①緑化率計算書（認定基準‐項目オ「緑化率の最低限度」）'!G6</f>
        <v>0</v>
      </c>
      <c r="H6" s="14">
        <f>'①緑化率計算書（認定基準‐項目オ「緑化率の最低限度」）'!H6</f>
        <v>0</v>
      </c>
      <c r="I6" s="14">
        <f>'①緑化率計算書（認定基準‐項目オ「緑化率の最低限度」）'!I6</f>
        <v>0</v>
      </c>
      <c r="J6" s="14">
        <f>'①緑化率計算書（認定基準‐項目オ「緑化率の最低限度」）'!J6</f>
        <v>0</v>
      </c>
      <c r="K6" s="14">
        <f>'①緑化率計算書（認定基準‐項目オ「緑化率の最低限度」）'!K6</f>
        <v>0</v>
      </c>
      <c r="L6" s="14">
        <f>'①緑化率計算書（認定基準‐項目オ「緑化率の最低限度」）'!L6</f>
        <v>0</v>
      </c>
      <c r="M6" s="14">
        <f>'①緑化率計算書（認定基準‐項目オ「緑化率の最低限度」）'!M6</f>
        <v>0</v>
      </c>
      <c r="N6" s="14">
        <f>'①緑化率計算書（認定基準‐項目オ「緑化率の最低限度」）'!N6</f>
        <v>0</v>
      </c>
      <c r="O6" s="14">
        <f>'①緑化率計算書（認定基準‐項目オ「緑化率の最低限度」）'!O6</f>
        <v>0</v>
      </c>
      <c r="P6" s="14">
        <f>'①緑化率計算書（認定基準‐項目オ「緑化率の最低限度」）'!P6</f>
        <v>0</v>
      </c>
      <c r="Q6" s="14">
        <f>'①緑化率計算書（認定基準‐項目オ「緑化率の最低限度」）'!Q6</f>
        <v>0</v>
      </c>
      <c r="R6" s="14">
        <f>'①緑化率計算書（認定基準‐項目オ「緑化率の最低限度」）'!R6</f>
        <v>0</v>
      </c>
      <c r="S6" s="14">
        <f>'①緑化率計算書（認定基準‐項目オ「緑化率の最低限度」）'!S6</f>
        <v>0</v>
      </c>
      <c r="T6" s="14">
        <f>'①緑化率計算書（認定基準‐項目オ「緑化率の最低限度」）'!T6</f>
        <v>0</v>
      </c>
      <c r="U6" s="14">
        <f>'①緑化率計算書（認定基準‐項目オ「緑化率の最低限度」）'!U6</f>
        <v>0</v>
      </c>
      <c r="V6" s="14">
        <f>'①緑化率計算書（認定基準‐項目オ「緑化率の最低限度」）'!V6</f>
        <v>0</v>
      </c>
      <c r="W6" s="15">
        <f>SUM(G6:V6)</f>
        <v>0</v>
      </c>
    </row>
    <row r="7" spans="1:23" ht="21" customHeight="1">
      <c r="B7" s="127"/>
      <c r="C7" s="162" t="s">
        <v>21</v>
      </c>
      <c r="D7" s="165" t="s">
        <v>22</v>
      </c>
      <c r="E7" s="160"/>
      <c r="F7" s="161"/>
      <c r="G7" s="14">
        <f>'①緑化率計算書（認定基準‐項目オ「緑化率の最低限度」）'!G7</f>
        <v>0</v>
      </c>
      <c r="H7" s="14">
        <f>'①緑化率計算書（認定基準‐項目オ「緑化率の最低限度」）'!H7</f>
        <v>0</v>
      </c>
      <c r="I7" s="14">
        <f>'①緑化率計算書（認定基準‐項目オ「緑化率の最低限度」）'!I7</f>
        <v>0</v>
      </c>
      <c r="J7" s="14">
        <f>'①緑化率計算書（認定基準‐項目オ「緑化率の最低限度」）'!J7</f>
        <v>0</v>
      </c>
      <c r="K7" s="14">
        <f>'①緑化率計算書（認定基準‐項目オ「緑化率の最低限度」）'!K7</f>
        <v>0</v>
      </c>
      <c r="L7" s="14">
        <f>'①緑化率計算書（認定基準‐項目オ「緑化率の最低限度」）'!L7</f>
        <v>0</v>
      </c>
      <c r="M7" s="14">
        <f>'①緑化率計算書（認定基準‐項目オ「緑化率の最低限度」）'!M7</f>
        <v>0</v>
      </c>
      <c r="N7" s="14">
        <f>'①緑化率計算書（認定基準‐項目オ「緑化率の最低限度」）'!N7</f>
        <v>0</v>
      </c>
      <c r="O7" s="14">
        <f>'①緑化率計算書（認定基準‐項目オ「緑化率の最低限度」）'!O7</f>
        <v>0</v>
      </c>
      <c r="P7" s="14">
        <f>'①緑化率計算書（認定基準‐項目オ「緑化率の最低限度」）'!P7</f>
        <v>0</v>
      </c>
      <c r="Q7" s="14">
        <f>'①緑化率計算書（認定基準‐項目オ「緑化率の最低限度」）'!Q7</f>
        <v>0</v>
      </c>
      <c r="R7" s="14">
        <f>'①緑化率計算書（認定基準‐項目オ「緑化率の最低限度」）'!R7</f>
        <v>0</v>
      </c>
      <c r="S7" s="14">
        <f>'①緑化率計算書（認定基準‐項目オ「緑化率の最低限度」）'!S7</f>
        <v>0</v>
      </c>
      <c r="T7" s="14">
        <f>'①緑化率計算書（認定基準‐項目オ「緑化率の最低限度」）'!T7</f>
        <v>0</v>
      </c>
      <c r="U7" s="14">
        <f>'①緑化率計算書（認定基準‐項目オ「緑化率の最低限度」）'!U7</f>
        <v>0</v>
      </c>
      <c r="V7" s="14">
        <f>'①緑化率計算書（認定基準‐項目オ「緑化率の最低限度」）'!V7</f>
        <v>0</v>
      </c>
      <c r="W7" s="16"/>
    </row>
    <row r="8" spans="1:23" ht="21" customHeight="1">
      <c r="B8" s="127"/>
      <c r="C8" s="184"/>
      <c r="D8" s="165" t="s">
        <v>23</v>
      </c>
      <c r="E8" s="160"/>
      <c r="F8" s="161"/>
      <c r="G8" s="14">
        <f>'①緑化率計算書（認定基準‐項目オ「緑化率の最低限度」）'!G8</f>
        <v>0</v>
      </c>
      <c r="H8" s="14">
        <f>'①緑化率計算書（認定基準‐項目オ「緑化率の最低限度」）'!H8</f>
        <v>0</v>
      </c>
      <c r="I8" s="14">
        <f>'①緑化率計算書（認定基準‐項目オ「緑化率の最低限度」）'!I8</f>
        <v>0</v>
      </c>
      <c r="J8" s="14">
        <f>'①緑化率計算書（認定基準‐項目オ「緑化率の最低限度」）'!J8</f>
        <v>0</v>
      </c>
      <c r="K8" s="14">
        <f>'①緑化率計算書（認定基準‐項目オ「緑化率の最低限度」）'!K8</f>
        <v>0</v>
      </c>
      <c r="L8" s="14">
        <f>'①緑化率計算書（認定基準‐項目オ「緑化率の最低限度」）'!L8</f>
        <v>0</v>
      </c>
      <c r="M8" s="14">
        <f>'①緑化率計算書（認定基準‐項目オ「緑化率の最低限度」）'!M8</f>
        <v>0</v>
      </c>
      <c r="N8" s="14">
        <f>'①緑化率計算書（認定基準‐項目オ「緑化率の最低限度」）'!N8</f>
        <v>0</v>
      </c>
      <c r="O8" s="14">
        <f>'①緑化率計算書（認定基準‐項目オ「緑化率の最低限度」）'!O8</f>
        <v>0</v>
      </c>
      <c r="P8" s="14">
        <f>'①緑化率計算書（認定基準‐項目オ「緑化率の最低限度」）'!P8</f>
        <v>0</v>
      </c>
      <c r="Q8" s="14">
        <f>'①緑化率計算書（認定基準‐項目オ「緑化率の最低限度」）'!Q8</f>
        <v>0</v>
      </c>
      <c r="R8" s="14">
        <f>'①緑化率計算書（認定基準‐項目オ「緑化率の最低限度」）'!R8</f>
        <v>0</v>
      </c>
      <c r="S8" s="14">
        <f>'①緑化率計算書（認定基準‐項目オ「緑化率の最低限度」）'!S8</f>
        <v>0</v>
      </c>
      <c r="T8" s="14">
        <f>'①緑化率計算書（認定基準‐項目オ「緑化率の最低限度」）'!T8</f>
        <v>0</v>
      </c>
      <c r="U8" s="14">
        <f>'①緑化率計算書（認定基準‐項目オ「緑化率の最低限度」）'!U8</f>
        <v>0</v>
      </c>
      <c r="V8" s="14">
        <f>'①緑化率計算書（認定基準‐項目オ「緑化率の最低限度」）'!V8</f>
        <v>0</v>
      </c>
      <c r="W8" s="15">
        <f t="shared" ref="W8:W14" si="0">SUM(G8:V8)</f>
        <v>0</v>
      </c>
    </row>
    <row r="9" spans="1:23" ht="21" customHeight="1">
      <c r="B9" s="127"/>
      <c r="C9" s="184"/>
      <c r="D9" s="165" t="s">
        <v>68</v>
      </c>
      <c r="E9" s="166"/>
      <c r="F9" s="167"/>
      <c r="G9" s="14">
        <f>'①緑化率計算書（認定基準‐項目オ「緑化率の最低限度」）'!G9</f>
        <v>0</v>
      </c>
      <c r="H9" s="14">
        <f>'①緑化率計算書（認定基準‐項目オ「緑化率の最低限度」）'!H9</f>
        <v>0</v>
      </c>
      <c r="I9" s="14">
        <f>'①緑化率計算書（認定基準‐項目オ「緑化率の最低限度」）'!I9</f>
        <v>0</v>
      </c>
      <c r="J9" s="14">
        <f>'①緑化率計算書（認定基準‐項目オ「緑化率の最低限度」）'!J9</f>
        <v>0</v>
      </c>
      <c r="K9" s="14">
        <f>'①緑化率計算書（認定基準‐項目オ「緑化率の最低限度」）'!K9</f>
        <v>0</v>
      </c>
      <c r="L9" s="14">
        <f>'①緑化率計算書（認定基準‐項目オ「緑化率の最低限度」）'!L9</f>
        <v>0</v>
      </c>
      <c r="M9" s="14">
        <f>'①緑化率計算書（認定基準‐項目オ「緑化率の最低限度」）'!M9</f>
        <v>0</v>
      </c>
      <c r="N9" s="14">
        <f>'①緑化率計算書（認定基準‐項目オ「緑化率の最低限度」）'!N9</f>
        <v>0</v>
      </c>
      <c r="O9" s="14">
        <f>'①緑化率計算書（認定基準‐項目オ「緑化率の最低限度」）'!O9</f>
        <v>0</v>
      </c>
      <c r="P9" s="14">
        <f>'①緑化率計算書（認定基準‐項目オ「緑化率の最低限度」）'!P9</f>
        <v>0</v>
      </c>
      <c r="Q9" s="14">
        <f>'①緑化率計算書（認定基準‐項目オ「緑化率の最低限度」）'!Q9</f>
        <v>0</v>
      </c>
      <c r="R9" s="14">
        <f>'①緑化率計算書（認定基準‐項目オ「緑化率の最低限度」）'!R9</f>
        <v>0</v>
      </c>
      <c r="S9" s="14">
        <f>'①緑化率計算書（認定基準‐項目オ「緑化率の最低限度」）'!S9</f>
        <v>0</v>
      </c>
      <c r="T9" s="14">
        <f>'①緑化率計算書（認定基準‐項目オ「緑化率の最低限度」）'!T9</f>
        <v>0</v>
      </c>
      <c r="U9" s="14">
        <f>'①緑化率計算書（認定基準‐項目オ「緑化率の最低限度」）'!U9</f>
        <v>0</v>
      </c>
      <c r="V9" s="14">
        <f>'①緑化率計算書（認定基準‐項目オ「緑化率の最低限度」）'!V9</f>
        <v>0</v>
      </c>
      <c r="W9" s="15">
        <f>SUM(G9:V9)</f>
        <v>0</v>
      </c>
    </row>
    <row r="10" spans="1:23" ht="21" customHeight="1">
      <c r="B10" s="127"/>
      <c r="C10" s="185"/>
      <c r="D10" s="168" t="s">
        <v>67</v>
      </c>
      <c r="E10" s="160"/>
      <c r="F10" s="161"/>
      <c r="G10" s="17" t="str">
        <f>IF(G7&gt;=4,G8*13.8474-G9,IF(G7&gt;=2.5,G8*8.0384-G9,IF(G7&gt;=1,G8*3.7994-G9,"")))</f>
        <v/>
      </c>
      <c r="H10" s="17" t="str">
        <f t="shared" ref="H10:V10" si="1">IF(H7&gt;=4,H8*13.8474-H9,IF(H7&gt;=2.5,H8*8.0384-H9,IF(H7&gt;=1,H8*3.7994-H9,"")))</f>
        <v/>
      </c>
      <c r="I10" s="17" t="str">
        <f t="shared" si="1"/>
        <v/>
      </c>
      <c r="J10" s="17" t="str">
        <f t="shared" si="1"/>
        <v/>
      </c>
      <c r="K10" s="17" t="str">
        <f t="shared" si="1"/>
        <v/>
      </c>
      <c r="L10" s="17" t="str">
        <f t="shared" si="1"/>
        <v/>
      </c>
      <c r="M10" s="17" t="str">
        <f t="shared" si="1"/>
        <v/>
      </c>
      <c r="N10" s="17" t="str">
        <f t="shared" si="1"/>
        <v/>
      </c>
      <c r="O10" s="17" t="str">
        <f t="shared" si="1"/>
        <v/>
      </c>
      <c r="P10" s="17" t="str">
        <f t="shared" si="1"/>
        <v/>
      </c>
      <c r="Q10" s="17" t="str">
        <f t="shared" si="1"/>
        <v/>
      </c>
      <c r="R10" s="17" t="str">
        <f t="shared" si="1"/>
        <v/>
      </c>
      <c r="S10" s="17" t="str">
        <f t="shared" si="1"/>
        <v/>
      </c>
      <c r="T10" s="17" t="str">
        <f t="shared" si="1"/>
        <v/>
      </c>
      <c r="U10" s="17" t="str">
        <f t="shared" ref="U10" si="2">IF(U7&gt;=4,U8*13.8474-U9,IF(U7&gt;=2.5,U8*8.0384-U9,IF(U7&gt;=1,U8*3.7994-U9,"")))</f>
        <v/>
      </c>
      <c r="V10" s="17" t="str">
        <f t="shared" si="1"/>
        <v/>
      </c>
      <c r="W10" s="15">
        <f>SUM(G10:V10)</f>
        <v>0</v>
      </c>
    </row>
    <row r="11" spans="1:23" ht="21" customHeight="1">
      <c r="B11" s="127"/>
      <c r="C11" s="162" t="s">
        <v>91</v>
      </c>
      <c r="D11" s="165" t="s">
        <v>25</v>
      </c>
      <c r="E11" s="160"/>
      <c r="F11" s="161"/>
      <c r="G11" s="14">
        <f>'①緑化率計算書（認定基準‐項目オ「緑化率の最低限度」）'!G11</f>
        <v>0</v>
      </c>
      <c r="H11" s="14"/>
      <c r="I11" s="14"/>
      <c r="J11" s="14"/>
      <c r="K11" s="14"/>
      <c r="L11" s="14"/>
      <c r="M11" s="14"/>
      <c r="N11" s="14"/>
      <c r="O11" s="14"/>
      <c r="P11" s="14"/>
      <c r="Q11" s="14"/>
      <c r="R11" s="14"/>
      <c r="S11" s="14"/>
      <c r="T11" s="14"/>
      <c r="U11" s="14"/>
      <c r="V11" s="14"/>
      <c r="W11" s="15">
        <f t="shared" si="0"/>
        <v>0</v>
      </c>
    </row>
    <row r="12" spans="1:23" ht="21" customHeight="1">
      <c r="B12" s="127"/>
      <c r="C12" s="184"/>
      <c r="D12" s="169" t="s">
        <v>26</v>
      </c>
      <c r="E12" s="176" t="s">
        <v>27</v>
      </c>
      <c r="F12" s="177"/>
      <c r="G12" s="18">
        <f>'①緑化率計算書（認定基準‐項目オ「緑化率の最低限度」）'!G12</f>
        <v>0</v>
      </c>
      <c r="H12" s="18">
        <f>'①緑化率計算書（認定基準‐項目オ「緑化率の最低限度」）'!H12</f>
        <v>0</v>
      </c>
      <c r="I12" s="18">
        <f>'①緑化率計算書（認定基準‐項目オ「緑化率の最低限度」）'!I12</f>
        <v>0</v>
      </c>
      <c r="J12" s="18">
        <f>'①緑化率計算書（認定基準‐項目オ「緑化率の最低限度」）'!J12</f>
        <v>0</v>
      </c>
      <c r="K12" s="18">
        <f>'①緑化率計算書（認定基準‐項目オ「緑化率の最低限度」）'!K12</f>
        <v>0</v>
      </c>
      <c r="L12" s="18">
        <f>'①緑化率計算書（認定基準‐項目オ「緑化率の最低限度」）'!L12</f>
        <v>0</v>
      </c>
      <c r="M12" s="18">
        <f>'①緑化率計算書（認定基準‐項目オ「緑化率の最低限度」）'!M12</f>
        <v>0</v>
      </c>
      <c r="N12" s="18">
        <f>'①緑化率計算書（認定基準‐項目オ「緑化率の最低限度」）'!N12</f>
        <v>0</v>
      </c>
      <c r="O12" s="18">
        <f>'①緑化率計算書（認定基準‐項目オ「緑化率の最低限度」）'!O12</f>
        <v>0</v>
      </c>
      <c r="P12" s="18">
        <f>'①緑化率計算書（認定基準‐項目オ「緑化率の最低限度」）'!P12</f>
        <v>0</v>
      </c>
      <c r="Q12" s="18">
        <f>'①緑化率計算書（認定基準‐項目オ「緑化率の最低限度」）'!Q12</f>
        <v>0</v>
      </c>
      <c r="R12" s="18">
        <f>'①緑化率計算書（認定基準‐項目オ「緑化率の最低限度」）'!R12</f>
        <v>0</v>
      </c>
      <c r="S12" s="18">
        <f>'①緑化率計算書（認定基準‐項目オ「緑化率の最低限度」）'!S12</f>
        <v>0</v>
      </c>
      <c r="T12" s="18">
        <f>'①緑化率計算書（認定基準‐項目オ「緑化率の最低限度」）'!T12</f>
        <v>0</v>
      </c>
      <c r="U12" s="18">
        <f>'①緑化率計算書（認定基準‐項目オ「緑化率の最低限度」）'!U12</f>
        <v>0</v>
      </c>
      <c r="V12" s="18">
        <f>'①緑化率計算書（認定基準‐項目オ「緑化率の最低限度」）'!V12</f>
        <v>0</v>
      </c>
      <c r="W12" s="19">
        <f t="shared" si="0"/>
        <v>0</v>
      </c>
    </row>
    <row r="13" spans="1:23" ht="21" customHeight="1">
      <c r="B13" s="127"/>
      <c r="C13" s="184"/>
      <c r="D13" s="170"/>
      <c r="E13" s="178" t="s">
        <v>28</v>
      </c>
      <c r="F13" s="179"/>
      <c r="G13" s="20">
        <f>'①緑化率計算書（認定基準‐項目オ「緑化率の最低限度」）'!G13</f>
        <v>0</v>
      </c>
      <c r="H13" s="20">
        <f>'①緑化率計算書（認定基準‐項目オ「緑化率の最低限度」）'!H13</f>
        <v>0</v>
      </c>
      <c r="I13" s="20">
        <f>'①緑化率計算書（認定基準‐項目オ「緑化率の最低限度」）'!I13</f>
        <v>0</v>
      </c>
      <c r="J13" s="20">
        <f>'①緑化率計算書（認定基準‐項目オ「緑化率の最低限度」）'!J13</f>
        <v>0</v>
      </c>
      <c r="K13" s="20">
        <f>'①緑化率計算書（認定基準‐項目オ「緑化率の最低限度」）'!K13</f>
        <v>0</v>
      </c>
      <c r="L13" s="20">
        <f>'①緑化率計算書（認定基準‐項目オ「緑化率の最低限度」）'!L13</f>
        <v>0</v>
      </c>
      <c r="M13" s="20">
        <f>'①緑化率計算書（認定基準‐項目オ「緑化率の最低限度」）'!M13</f>
        <v>0</v>
      </c>
      <c r="N13" s="20">
        <f>'①緑化率計算書（認定基準‐項目オ「緑化率の最低限度」）'!N13</f>
        <v>0</v>
      </c>
      <c r="O13" s="20">
        <f>'①緑化率計算書（認定基準‐項目オ「緑化率の最低限度」）'!O13</f>
        <v>0</v>
      </c>
      <c r="P13" s="20">
        <f>'①緑化率計算書（認定基準‐項目オ「緑化率の最低限度」）'!P13</f>
        <v>0</v>
      </c>
      <c r="Q13" s="20">
        <f>'①緑化率計算書（認定基準‐項目オ「緑化率の最低限度」）'!Q13</f>
        <v>0</v>
      </c>
      <c r="R13" s="20">
        <f>'①緑化率計算書（認定基準‐項目オ「緑化率の最低限度」）'!R13</f>
        <v>0</v>
      </c>
      <c r="S13" s="20">
        <f>'①緑化率計算書（認定基準‐項目オ「緑化率の最低限度」）'!S13</f>
        <v>0</v>
      </c>
      <c r="T13" s="20">
        <f>'①緑化率計算書（認定基準‐項目オ「緑化率の最低限度」）'!T13</f>
        <v>0</v>
      </c>
      <c r="U13" s="20">
        <f>'①緑化率計算書（認定基準‐項目オ「緑化率の最低限度」）'!U13</f>
        <v>0</v>
      </c>
      <c r="V13" s="20">
        <f>'①緑化率計算書（認定基準‐項目オ「緑化率の最低限度」）'!V13</f>
        <v>0</v>
      </c>
      <c r="W13" s="21">
        <f t="shared" si="0"/>
        <v>0</v>
      </c>
    </row>
    <row r="14" spans="1:23" ht="21" customHeight="1">
      <c r="B14" s="127"/>
      <c r="C14" s="184"/>
      <c r="D14" s="170"/>
      <c r="E14" s="178" t="s">
        <v>29</v>
      </c>
      <c r="F14" s="179"/>
      <c r="G14" s="20">
        <f>'①緑化率計算書（認定基準‐項目オ「緑化率の最低限度」）'!G14</f>
        <v>0</v>
      </c>
      <c r="H14" s="20">
        <f>'①緑化率計算書（認定基準‐項目オ「緑化率の最低限度」）'!H14</f>
        <v>0</v>
      </c>
      <c r="I14" s="20">
        <f>'①緑化率計算書（認定基準‐項目オ「緑化率の最低限度」）'!I14</f>
        <v>0</v>
      </c>
      <c r="J14" s="20">
        <f>'①緑化率計算書（認定基準‐項目オ「緑化率の最低限度」）'!J14</f>
        <v>0</v>
      </c>
      <c r="K14" s="20">
        <f>'①緑化率計算書（認定基準‐項目オ「緑化率の最低限度」）'!K14</f>
        <v>0</v>
      </c>
      <c r="L14" s="20">
        <f>'①緑化率計算書（認定基準‐項目オ「緑化率の最低限度」）'!L14</f>
        <v>0</v>
      </c>
      <c r="M14" s="20">
        <f>'①緑化率計算書（認定基準‐項目オ「緑化率の最低限度」）'!M14</f>
        <v>0</v>
      </c>
      <c r="N14" s="20">
        <f>'①緑化率計算書（認定基準‐項目オ「緑化率の最低限度」）'!N14</f>
        <v>0</v>
      </c>
      <c r="O14" s="20">
        <f>'①緑化率計算書（認定基準‐項目オ「緑化率の最低限度」）'!O14</f>
        <v>0</v>
      </c>
      <c r="P14" s="20">
        <f>'①緑化率計算書（認定基準‐項目オ「緑化率の最低限度」）'!P14</f>
        <v>0</v>
      </c>
      <c r="Q14" s="20">
        <f>'①緑化率計算書（認定基準‐項目オ「緑化率の最低限度」）'!Q14</f>
        <v>0</v>
      </c>
      <c r="R14" s="20">
        <f>'①緑化率計算書（認定基準‐項目オ「緑化率の最低限度」）'!R14</f>
        <v>0</v>
      </c>
      <c r="S14" s="20">
        <f>'①緑化率計算書（認定基準‐項目オ「緑化率の最低限度」）'!S14</f>
        <v>0</v>
      </c>
      <c r="T14" s="20">
        <f>'①緑化率計算書（認定基準‐項目オ「緑化率の最低限度」）'!T14</f>
        <v>0</v>
      </c>
      <c r="U14" s="20">
        <f>'①緑化率計算書（認定基準‐項目オ「緑化率の最低限度」）'!U14</f>
        <v>0</v>
      </c>
      <c r="V14" s="20">
        <f>'①緑化率計算書（認定基準‐項目オ「緑化率の最低限度」）'!V14</f>
        <v>0</v>
      </c>
      <c r="W14" s="21">
        <f t="shared" si="0"/>
        <v>0</v>
      </c>
    </row>
    <row r="15" spans="1:23" ht="21" customHeight="1">
      <c r="B15" s="127"/>
      <c r="C15" s="184"/>
      <c r="D15" s="171"/>
      <c r="E15" s="180" t="s">
        <v>30</v>
      </c>
      <c r="F15" s="181"/>
      <c r="G15" s="22">
        <f>'①緑化率計算書（認定基準‐項目オ「緑化率の最低限度」）'!G15</f>
        <v>0</v>
      </c>
      <c r="H15" s="22">
        <f>'①緑化率計算書（認定基準‐項目オ「緑化率の最低限度」）'!H15</f>
        <v>0</v>
      </c>
      <c r="I15" s="22">
        <f>'①緑化率計算書（認定基準‐項目オ「緑化率の最低限度」）'!I15</f>
        <v>0</v>
      </c>
      <c r="J15" s="22">
        <f>'①緑化率計算書（認定基準‐項目オ「緑化率の最低限度」）'!J15</f>
        <v>0</v>
      </c>
      <c r="K15" s="22">
        <f>'①緑化率計算書（認定基準‐項目オ「緑化率の最低限度」）'!K15</f>
        <v>0</v>
      </c>
      <c r="L15" s="22">
        <f>'①緑化率計算書（認定基準‐項目オ「緑化率の最低限度」）'!L15</f>
        <v>0</v>
      </c>
      <c r="M15" s="22">
        <f>'①緑化率計算書（認定基準‐項目オ「緑化率の最低限度」）'!M15</f>
        <v>0</v>
      </c>
      <c r="N15" s="22">
        <f>'①緑化率計算書（認定基準‐項目オ「緑化率の最低限度」）'!N15</f>
        <v>0</v>
      </c>
      <c r="O15" s="22">
        <f>'①緑化率計算書（認定基準‐項目オ「緑化率の最低限度」）'!O15</f>
        <v>0</v>
      </c>
      <c r="P15" s="22">
        <f>'①緑化率計算書（認定基準‐項目オ「緑化率の最低限度」）'!P15</f>
        <v>0</v>
      </c>
      <c r="Q15" s="22">
        <f>'①緑化率計算書（認定基準‐項目オ「緑化率の最低限度」）'!Q15</f>
        <v>0</v>
      </c>
      <c r="R15" s="22">
        <f>'①緑化率計算書（認定基準‐項目オ「緑化率の最低限度」）'!R15</f>
        <v>0</v>
      </c>
      <c r="S15" s="22">
        <f>'①緑化率計算書（認定基準‐項目オ「緑化率の最低限度」）'!S15</f>
        <v>0</v>
      </c>
      <c r="T15" s="22">
        <f>'①緑化率計算書（認定基準‐項目オ「緑化率の最低限度」）'!T15</f>
        <v>0</v>
      </c>
      <c r="U15" s="22">
        <f>'①緑化率計算書（認定基準‐項目オ「緑化率の最低限度」）'!U15</f>
        <v>0</v>
      </c>
      <c r="V15" s="22">
        <f>'①緑化率計算書（認定基準‐項目オ「緑化率の最低限度」）'!V15</f>
        <v>0</v>
      </c>
      <c r="W15" s="23">
        <f>SUM(G15:V15)</f>
        <v>0</v>
      </c>
    </row>
    <row r="16" spans="1:23" ht="21" customHeight="1">
      <c r="B16" s="127"/>
      <c r="C16" s="184"/>
      <c r="D16" s="165" t="s">
        <v>31</v>
      </c>
      <c r="E16" s="160"/>
      <c r="F16" s="161"/>
      <c r="G16" s="17">
        <f>18*G12+10*G13+4*G14+G15</f>
        <v>0</v>
      </c>
      <c r="H16" s="17">
        <f t="shared" ref="H16:V16" si="3">18*H12+10*H13+4*H14+H15</f>
        <v>0</v>
      </c>
      <c r="I16" s="17">
        <f t="shared" si="3"/>
        <v>0</v>
      </c>
      <c r="J16" s="17">
        <f t="shared" si="3"/>
        <v>0</v>
      </c>
      <c r="K16" s="17">
        <f t="shared" si="3"/>
        <v>0</v>
      </c>
      <c r="L16" s="17">
        <f t="shared" si="3"/>
        <v>0</v>
      </c>
      <c r="M16" s="17">
        <f t="shared" si="3"/>
        <v>0</v>
      </c>
      <c r="N16" s="17">
        <f t="shared" si="3"/>
        <v>0</v>
      </c>
      <c r="O16" s="17">
        <f t="shared" si="3"/>
        <v>0</v>
      </c>
      <c r="P16" s="17">
        <f t="shared" si="3"/>
        <v>0</v>
      </c>
      <c r="Q16" s="17">
        <f t="shared" si="3"/>
        <v>0</v>
      </c>
      <c r="R16" s="17">
        <f t="shared" si="3"/>
        <v>0</v>
      </c>
      <c r="S16" s="17">
        <f t="shared" si="3"/>
        <v>0</v>
      </c>
      <c r="T16" s="17">
        <f t="shared" si="3"/>
        <v>0</v>
      </c>
      <c r="U16" s="17">
        <f t="shared" ref="U16" si="4">18*U12+10*U13+4*U14+U15</f>
        <v>0</v>
      </c>
      <c r="V16" s="17">
        <f t="shared" si="3"/>
        <v>0</v>
      </c>
      <c r="W16" s="24"/>
    </row>
    <row r="17" spans="2:24" ht="21" hidden="1" customHeight="1">
      <c r="B17" s="127"/>
      <c r="C17" s="186"/>
      <c r="D17" s="165" t="s">
        <v>125</v>
      </c>
      <c r="E17" s="166"/>
      <c r="F17" s="167"/>
      <c r="G17" s="89" t="str">
        <f>IF(G$16&gt;=G$11,"○","×")</f>
        <v>○</v>
      </c>
      <c r="H17" s="89" t="str">
        <f t="shared" ref="H17:V17" si="5">IF(H$16&gt;=H$11,"○","×")</f>
        <v>○</v>
      </c>
      <c r="I17" s="89" t="str">
        <f>IF(I$16&gt;=I$11,"○","×")</f>
        <v>○</v>
      </c>
      <c r="J17" s="89" t="str">
        <f t="shared" si="5"/>
        <v>○</v>
      </c>
      <c r="K17" s="89" t="str">
        <f t="shared" si="5"/>
        <v>○</v>
      </c>
      <c r="L17" s="89" t="str">
        <f t="shared" si="5"/>
        <v>○</v>
      </c>
      <c r="M17" s="89" t="str">
        <f t="shared" si="5"/>
        <v>○</v>
      </c>
      <c r="N17" s="89" t="str">
        <f t="shared" si="5"/>
        <v>○</v>
      </c>
      <c r="O17" s="89" t="str">
        <f t="shared" si="5"/>
        <v>○</v>
      </c>
      <c r="P17" s="89" t="str">
        <f t="shared" si="5"/>
        <v>○</v>
      </c>
      <c r="Q17" s="89" t="str">
        <f t="shared" si="5"/>
        <v>○</v>
      </c>
      <c r="R17" s="89" t="str">
        <f t="shared" si="5"/>
        <v>○</v>
      </c>
      <c r="S17" s="89" t="str">
        <f t="shared" si="5"/>
        <v>○</v>
      </c>
      <c r="T17" s="89" t="str">
        <f t="shared" si="5"/>
        <v>○</v>
      </c>
      <c r="U17" s="89" t="str">
        <f t="shared" si="5"/>
        <v>○</v>
      </c>
      <c r="V17" s="89" t="str">
        <f t="shared" si="5"/>
        <v>○</v>
      </c>
      <c r="W17" s="16"/>
    </row>
    <row r="18" spans="2:24" ht="21" hidden="1" customHeight="1">
      <c r="B18" s="127"/>
      <c r="C18" s="187"/>
      <c r="D18" s="165" t="s">
        <v>126</v>
      </c>
      <c r="E18" s="166"/>
      <c r="F18" s="167"/>
      <c r="G18" s="90">
        <f>IF(G17="○",G11,0)</f>
        <v>0</v>
      </c>
      <c r="H18" s="90">
        <f>IF(H17="○",H11,0)</f>
        <v>0</v>
      </c>
      <c r="I18" s="90">
        <f>IF(I17="○",I11,0)</f>
        <v>0</v>
      </c>
      <c r="J18" s="90">
        <f t="shared" ref="J18:V18" si="6">IF(J17="○",J11,0)</f>
        <v>0</v>
      </c>
      <c r="K18" s="90">
        <f t="shared" si="6"/>
        <v>0</v>
      </c>
      <c r="L18" s="90">
        <f t="shared" si="6"/>
        <v>0</v>
      </c>
      <c r="M18" s="90">
        <f t="shared" si="6"/>
        <v>0</v>
      </c>
      <c r="N18" s="90">
        <f t="shared" si="6"/>
        <v>0</v>
      </c>
      <c r="O18" s="90">
        <f t="shared" si="6"/>
        <v>0</v>
      </c>
      <c r="P18" s="90">
        <f t="shared" si="6"/>
        <v>0</v>
      </c>
      <c r="Q18" s="90">
        <f t="shared" si="6"/>
        <v>0</v>
      </c>
      <c r="R18" s="90">
        <f t="shared" si="6"/>
        <v>0</v>
      </c>
      <c r="S18" s="90">
        <f t="shared" si="6"/>
        <v>0</v>
      </c>
      <c r="T18" s="90">
        <f t="shared" si="6"/>
        <v>0</v>
      </c>
      <c r="U18" s="90">
        <f t="shared" si="6"/>
        <v>0</v>
      </c>
      <c r="V18" s="90">
        <f t="shared" si="6"/>
        <v>0</v>
      </c>
      <c r="W18" s="91">
        <f t="shared" ref="W18" si="7">SUM(G18:V18)</f>
        <v>0</v>
      </c>
    </row>
    <row r="19" spans="2:24" ht="21" customHeight="1" thickBot="1">
      <c r="B19" s="158"/>
      <c r="C19" s="193" t="s">
        <v>32</v>
      </c>
      <c r="D19" s="194"/>
      <c r="E19" s="194"/>
      <c r="F19" s="195"/>
      <c r="G19" s="25">
        <f>MAX(G6,G10,G18)</f>
        <v>0</v>
      </c>
      <c r="H19" s="25">
        <f t="shared" ref="H19:V19" si="8">MAX(H6,H10,H18)</f>
        <v>0</v>
      </c>
      <c r="I19" s="25">
        <f t="shared" si="8"/>
        <v>0</v>
      </c>
      <c r="J19" s="25">
        <f t="shared" si="8"/>
        <v>0</v>
      </c>
      <c r="K19" s="25">
        <f t="shared" si="8"/>
        <v>0</v>
      </c>
      <c r="L19" s="25">
        <f t="shared" si="8"/>
        <v>0</v>
      </c>
      <c r="M19" s="25">
        <f t="shared" si="8"/>
        <v>0</v>
      </c>
      <c r="N19" s="25">
        <f t="shared" si="8"/>
        <v>0</v>
      </c>
      <c r="O19" s="25">
        <f t="shared" si="8"/>
        <v>0</v>
      </c>
      <c r="P19" s="25">
        <f t="shared" si="8"/>
        <v>0</v>
      </c>
      <c r="Q19" s="25">
        <f t="shared" si="8"/>
        <v>0</v>
      </c>
      <c r="R19" s="25">
        <f t="shared" si="8"/>
        <v>0</v>
      </c>
      <c r="S19" s="25">
        <f t="shared" si="8"/>
        <v>0</v>
      </c>
      <c r="T19" s="25">
        <f t="shared" si="8"/>
        <v>0</v>
      </c>
      <c r="U19" s="25">
        <f t="shared" si="8"/>
        <v>0</v>
      </c>
      <c r="V19" s="25">
        <f t="shared" si="8"/>
        <v>0</v>
      </c>
      <c r="W19" s="26">
        <f t="shared" ref="W19:W23" si="9">SUM(G19:V19)</f>
        <v>0</v>
      </c>
    </row>
    <row r="20" spans="2:24" ht="20.100000000000001" customHeight="1" thickTop="1" thickBot="1">
      <c r="B20" s="182" t="s">
        <v>33</v>
      </c>
      <c r="C20" s="183"/>
      <c r="D20" s="125" t="s">
        <v>24</v>
      </c>
      <c r="E20" s="126"/>
      <c r="F20" s="126"/>
      <c r="G20" s="27">
        <f>'①緑化率計算書（認定基準‐項目オ「緑化率の最低限度」）'!G20</f>
        <v>0</v>
      </c>
      <c r="H20" s="27">
        <f>'①緑化率計算書（認定基準‐項目オ「緑化率の最低限度」）'!H20</f>
        <v>0</v>
      </c>
      <c r="I20" s="27">
        <f>'①緑化率計算書（認定基準‐項目オ「緑化率の最低限度」）'!I20</f>
        <v>0</v>
      </c>
      <c r="J20" s="27">
        <f>'①緑化率計算書（認定基準‐項目オ「緑化率の最低限度」）'!J20</f>
        <v>0</v>
      </c>
      <c r="K20" s="27">
        <f>'①緑化率計算書（認定基準‐項目オ「緑化率の最低限度」）'!K20</f>
        <v>0</v>
      </c>
      <c r="L20" s="27">
        <f>'①緑化率計算書（認定基準‐項目オ「緑化率の最低限度」）'!L20</f>
        <v>0</v>
      </c>
      <c r="M20" s="27">
        <f>'①緑化率計算書（認定基準‐項目オ「緑化率の最低限度」）'!M20</f>
        <v>0</v>
      </c>
      <c r="N20" s="27">
        <f>'①緑化率計算書（認定基準‐項目オ「緑化率の最低限度」）'!N20</f>
        <v>0</v>
      </c>
      <c r="O20" s="27">
        <f>'①緑化率計算書（認定基準‐項目オ「緑化率の最低限度」）'!O20</f>
        <v>0</v>
      </c>
      <c r="P20" s="27">
        <f>'①緑化率計算書（認定基準‐項目オ「緑化率の最低限度」）'!P20</f>
        <v>0</v>
      </c>
      <c r="Q20" s="27">
        <f>'①緑化率計算書（認定基準‐項目オ「緑化率の最低限度」）'!Q20</f>
        <v>0</v>
      </c>
      <c r="R20" s="27">
        <f>'①緑化率計算書（認定基準‐項目オ「緑化率の最低限度」）'!R20</f>
        <v>0</v>
      </c>
      <c r="S20" s="27">
        <f>'①緑化率計算書（認定基準‐項目オ「緑化率の最低限度」）'!S20</f>
        <v>0</v>
      </c>
      <c r="T20" s="27">
        <f>'①緑化率計算書（認定基準‐項目オ「緑化率の最低限度」）'!T20</f>
        <v>0</v>
      </c>
      <c r="U20" s="27">
        <f>'①緑化率計算書（認定基準‐項目オ「緑化率の最低限度」）'!U20</f>
        <v>0</v>
      </c>
      <c r="V20" s="27">
        <f>'①緑化率計算書（認定基準‐項目オ「緑化率の最低限度」）'!V20</f>
        <v>0</v>
      </c>
      <c r="W20" s="28">
        <f t="shared" si="9"/>
        <v>0</v>
      </c>
    </row>
    <row r="21" spans="2:24" ht="20.100000000000001" customHeight="1" thickTop="1" thickBot="1">
      <c r="B21" s="138" t="s">
        <v>34</v>
      </c>
      <c r="C21" s="139"/>
      <c r="D21" s="125" t="s">
        <v>24</v>
      </c>
      <c r="E21" s="126"/>
      <c r="F21" s="126"/>
      <c r="G21" s="27">
        <f>'①緑化率計算書（認定基準‐項目オ「緑化率の最低限度」）'!G21</f>
        <v>0</v>
      </c>
      <c r="H21" s="27">
        <f>'①緑化率計算書（認定基準‐項目オ「緑化率の最低限度」）'!H21</f>
        <v>0</v>
      </c>
      <c r="I21" s="27">
        <f>'①緑化率計算書（認定基準‐項目オ「緑化率の最低限度」）'!I21</f>
        <v>0</v>
      </c>
      <c r="J21" s="27">
        <f>'①緑化率計算書（認定基準‐項目オ「緑化率の最低限度」）'!J21</f>
        <v>0</v>
      </c>
      <c r="K21" s="27">
        <f>'①緑化率計算書（認定基準‐項目オ「緑化率の最低限度」）'!K21</f>
        <v>0</v>
      </c>
      <c r="L21" s="27">
        <f>'①緑化率計算書（認定基準‐項目オ「緑化率の最低限度」）'!L21</f>
        <v>0</v>
      </c>
      <c r="M21" s="27">
        <f>'①緑化率計算書（認定基準‐項目オ「緑化率の最低限度」）'!M21</f>
        <v>0</v>
      </c>
      <c r="N21" s="27">
        <f>'①緑化率計算書（認定基準‐項目オ「緑化率の最低限度」）'!N21</f>
        <v>0</v>
      </c>
      <c r="O21" s="27">
        <f>'①緑化率計算書（認定基準‐項目オ「緑化率の最低限度」）'!O21</f>
        <v>0</v>
      </c>
      <c r="P21" s="27">
        <f>'①緑化率計算書（認定基準‐項目オ「緑化率の最低限度」）'!P21</f>
        <v>0</v>
      </c>
      <c r="Q21" s="27">
        <f>'①緑化率計算書（認定基準‐項目オ「緑化率の最低限度」）'!Q21</f>
        <v>0</v>
      </c>
      <c r="R21" s="27">
        <f>'①緑化率計算書（認定基準‐項目オ「緑化率の最低限度」）'!R21</f>
        <v>0</v>
      </c>
      <c r="S21" s="27">
        <f>'①緑化率計算書（認定基準‐項目オ「緑化率の最低限度」）'!S21</f>
        <v>0</v>
      </c>
      <c r="T21" s="27">
        <f>'①緑化率計算書（認定基準‐項目オ「緑化率の最低限度」）'!T21</f>
        <v>0</v>
      </c>
      <c r="U21" s="27">
        <f>'①緑化率計算書（認定基準‐項目オ「緑化率の最低限度」）'!U21</f>
        <v>0</v>
      </c>
      <c r="V21" s="27">
        <f>'①緑化率計算書（認定基準‐項目オ「緑化率の最低限度」）'!V21</f>
        <v>0</v>
      </c>
      <c r="W21" s="28">
        <f t="shared" si="9"/>
        <v>0</v>
      </c>
    </row>
    <row r="22" spans="2:24" ht="20.100000000000001" customHeight="1" thickTop="1" thickBot="1">
      <c r="B22" s="138" t="s">
        <v>35</v>
      </c>
      <c r="C22" s="139"/>
      <c r="D22" s="125" t="s">
        <v>24</v>
      </c>
      <c r="E22" s="126"/>
      <c r="F22" s="126"/>
      <c r="G22" s="27">
        <f>'①緑化率計算書（認定基準‐項目オ「緑化率の最低限度」）'!G22</f>
        <v>0</v>
      </c>
      <c r="H22" s="27">
        <f>'①緑化率計算書（認定基準‐項目オ「緑化率の最低限度」）'!H22</f>
        <v>0</v>
      </c>
      <c r="I22" s="27">
        <f>'①緑化率計算書（認定基準‐項目オ「緑化率の最低限度」）'!I22</f>
        <v>0</v>
      </c>
      <c r="J22" s="27">
        <f>'①緑化率計算書（認定基準‐項目オ「緑化率の最低限度」）'!J22</f>
        <v>0</v>
      </c>
      <c r="K22" s="27">
        <f>'①緑化率計算書（認定基準‐項目オ「緑化率の最低限度」）'!K22</f>
        <v>0</v>
      </c>
      <c r="L22" s="27">
        <f>'①緑化率計算書（認定基準‐項目オ「緑化率の最低限度」）'!L22</f>
        <v>0</v>
      </c>
      <c r="M22" s="27">
        <f>'①緑化率計算書（認定基準‐項目オ「緑化率の最低限度」）'!M22</f>
        <v>0</v>
      </c>
      <c r="N22" s="27">
        <f>'①緑化率計算書（認定基準‐項目オ「緑化率の最低限度」）'!N22</f>
        <v>0</v>
      </c>
      <c r="O22" s="27">
        <f>'①緑化率計算書（認定基準‐項目オ「緑化率の最低限度」）'!O22</f>
        <v>0</v>
      </c>
      <c r="P22" s="27">
        <f>'①緑化率計算書（認定基準‐項目オ「緑化率の最低限度」）'!P22</f>
        <v>0</v>
      </c>
      <c r="Q22" s="27">
        <f>'①緑化率計算書（認定基準‐項目オ「緑化率の最低限度」）'!Q22</f>
        <v>0</v>
      </c>
      <c r="R22" s="27">
        <f>'①緑化率計算書（認定基準‐項目オ「緑化率の最低限度」）'!R22</f>
        <v>0</v>
      </c>
      <c r="S22" s="27">
        <f>'①緑化率計算書（認定基準‐項目オ「緑化率の最低限度」）'!S22</f>
        <v>0</v>
      </c>
      <c r="T22" s="27">
        <f>'①緑化率計算書（認定基準‐項目オ「緑化率の最低限度」）'!T22</f>
        <v>0</v>
      </c>
      <c r="U22" s="27">
        <f>'①緑化率計算書（認定基準‐項目オ「緑化率の最低限度」）'!U22</f>
        <v>0</v>
      </c>
      <c r="V22" s="27">
        <f>'①緑化率計算書（認定基準‐項目オ「緑化率の最低限度」）'!V22</f>
        <v>0</v>
      </c>
      <c r="W22" s="28">
        <f>SUM(G22:V22)</f>
        <v>0</v>
      </c>
      <c r="X22" s="29"/>
    </row>
    <row r="23" spans="2:24" ht="20.100000000000001" customHeight="1" thickTop="1" thickBot="1">
      <c r="B23" s="138" t="s">
        <v>36</v>
      </c>
      <c r="C23" s="139"/>
      <c r="D23" s="125" t="s">
        <v>24</v>
      </c>
      <c r="E23" s="126"/>
      <c r="F23" s="126"/>
      <c r="G23" s="27">
        <f>'①緑化率計算書（認定基準‐項目オ「緑化率の最低限度」）'!G23</f>
        <v>0</v>
      </c>
      <c r="H23" s="27">
        <f>'①緑化率計算書（認定基準‐項目オ「緑化率の最低限度」）'!H23</f>
        <v>0</v>
      </c>
      <c r="I23" s="27">
        <f>'①緑化率計算書（認定基準‐項目オ「緑化率の最低限度」）'!I23</f>
        <v>0</v>
      </c>
      <c r="J23" s="27">
        <f>'①緑化率計算書（認定基準‐項目オ「緑化率の最低限度」）'!J23</f>
        <v>0</v>
      </c>
      <c r="K23" s="27">
        <f>'①緑化率計算書（認定基準‐項目オ「緑化率の最低限度」）'!K23</f>
        <v>0</v>
      </c>
      <c r="L23" s="27">
        <f>'①緑化率計算書（認定基準‐項目オ「緑化率の最低限度」）'!L23</f>
        <v>0</v>
      </c>
      <c r="M23" s="27">
        <f>'①緑化率計算書（認定基準‐項目オ「緑化率の最低限度」）'!M23</f>
        <v>0</v>
      </c>
      <c r="N23" s="27">
        <f>'①緑化率計算書（認定基準‐項目オ「緑化率の最低限度」）'!N23</f>
        <v>0</v>
      </c>
      <c r="O23" s="27">
        <f>'①緑化率計算書（認定基準‐項目オ「緑化率の最低限度」）'!O23</f>
        <v>0</v>
      </c>
      <c r="P23" s="27">
        <f>'①緑化率計算書（認定基準‐項目オ「緑化率の最低限度」）'!P23</f>
        <v>0</v>
      </c>
      <c r="Q23" s="27">
        <f>'①緑化率計算書（認定基準‐項目オ「緑化率の最低限度」）'!Q23</f>
        <v>0</v>
      </c>
      <c r="R23" s="27">
        <f>'①緑化率計算書（認定基準‐項目オ「緑化率の最低限度」）'!R23</f>
        <v>0</v>
      </c>
      <c r="S23" s="27">
        <f>'①緑化率計算書（認定基準‐項目オ「緑化率の最低限度」）'!S23</f>
        <v>0</v>
      </c>
      <c r="T23" s="27">
        <f>'①緑化率計算書（認定基準‐項目オ「緑化率の最低限度」）'!T23</f>
        <v>0</v>
      </c>
      <c r="U23" s="27">
        <f>'①緑化率計算書（認定基準‐項目オ「緑化率の最低限度」）'!U23</f>
        <v>0</v>
      </c>
      <c r="V23" s="27">
        <f>'①緑化率計算書（認定基準‐項目オ「緑化率の最低限度」）'!V23</f>
        <v>0</v>
      </c>
      <c r="W23" s="28">
        <f t="shared" si="9"/>
        <v>0</v>
      </c>
    </row>
    <row r="24" spans="2:24" ht="20.100000000000001" customHeight="1" thickTop="1" thickBot="1">
      <c r="B24" s="188" t="s">
        <v>92</v>
      </c>
      <c r="C24" s="189"/>
      <c r="D24" s="190" t="s">
        <v>24</v>
      </c>
      <c r="E24" s="191"/>
      <c r="F24" s="191"/>
      <c r="G24" s="69">
        <f>'①緑化率計算書（認定基準‐項目オ「緑化率の最低限度」）'!G24</f>
        <v>0</v>
      </c>
      <c r="H24" s="69">
        <f>'①緑化率計算書（認定基準‐項目オ「緑化率の最低限度」）'!H24</f>
        <v>0</v>
      </c>
      <c r="I24" s="69">
        <f>'①緑化率計算書（認定基準‐項目オ「緑化率の最低限度」）'!I24</f>
        <v>0</v>
      </c>
      <c r="J24" s="69">
        <f>'①緑化率計算書（認定基準‐項目オ「緑化率の最低限度」）'!J24</f>
        <v>0</v>
      </c>
      <c r="K24" s="69">
        <f>'①緑化率計算書（認定基準‐項目オ「緑化率の最低限度」）'!K24</f>
        <v>0</v>
      </c>
      <c r="L24" s="69">
        <f>'①緑化率計算書（認定基準‐項目オ「緑化率の最低限度」）'!L24</f>
        <v>0</v>
      </c>
      <c r="M24" s="69">
        <f>'①緑化率計算書（認定基準‐項目オ「緑化率の最低限度」）'!M24</f>
        <v>0</v>
      </c>
      <c r="N24" s="69">
        <f>'①緑化率計算書（認定基準‐項目オ「緑化率の最低限度」）'!N24</f>
        <v>0</v>
      </c>
      <c r="O24" s="69">
        <f>'①緑化率計算書（認定基準‐項目オ「緑化率の最低限度」）'!O24</f>
        <v>0</v>
      </c>
      <c r="P24" s="69">
        <f>'①緑化率計算書（認定基準‐項目オ「緑化率の最低限度」）'!P24</f>
        <v>0</v>
      </c>
      <c r="Q24" s="69">
        <f>'①緑化率計算書（認定基準‐項目オ「緑化率の最低限度」）'!Q24</f>
        <v>0</v>
      </c>
      <c r="R24" s="69">
        <f>'①緑化率計算書（認定基準‐項目オ「緑化率の最低限度」）'!R24</f>
        <v>0</v>
      </c>
      <c r="S24" s="69">
        <f>'①緑化率計算書（認定基準‐項目オ「緑化率の最低限度」）'!S24</f>
        <v>0</v>
      </c>
      <c r="T24" s="69">
        <f>'①緑化率計算書（認定基準‐項目オ「緑化率の最低限度」）'!T24</f>
        <v>0</v>
      </c>
      <c r="U24" s="69">
        <f>'①緑化率計算書（認定基準‐項目オ「緑化率の最低限度」）'!U24</f>
        <v>0</v>
      </c>
      <c r="V24" s="69">
        <f>'①緑化率計算書（認定基準‐項目オ「緑化率の最低限度」）'!V24</f>
        <v>0</v>
      </c>
      <c r="W24" s="70">
        <f>SUM(G24:V24)</f>
        <v>0</v>
      </c>
    </row>
    <row r="25" spans="2:24" s="3" customFormat="1" ht="9.9499999999999993" customHeight="1" thickBot="1">
      <c r="B25" s="75"/>
      <c r="C25" s="75"/>
      <c r="D25" s="74"/>
      <c r="E25" s="73"/>
      <c r="F25" s="72"/>
      <c r="G25" s="43"/>
      <c r="H25" s="43"/>
      <c r="I25" s="43"/>
      <c r="J25" s="43"/>
      <c r="K25" s="43"/>
      <c r="L25" s="43"/>
      <c r="M25" s="43"/>
      <c r="N25" s="43"/>
      <c r="O25" s="43"/>
      <c r="P25" s="43"/>
      <c r="Q25" s="71"/>
      <c r="R25" s="43"/>
      <c r="S25" s="43"/>
    </row>
    <row r="26" spans="2:24" ht="15" customHeight="1">
      <c r="B26" s="113" t="s">
        <v>77</v>
      </c>
      <c r="C26" s="114"/>
      <c r="D26" s="117" t="s">
        <v>65</v>
      </c>
      <c r="E26" s="118"/>
      <c r="F26" s="119"/>
      <c r="G26" s="120" t="s">
        <v>52</v>
      </c>
      <c r="H26" s="114"/>
      <c r="I26" s="120" t="s">
        <v>53</v>
      </c>
      <c r="J26" s="114"/>
      <c r="K26" s="120" t="s">
        <v>54</v>
      </c>
      <c r="L26" s="114"/>
      <c r="M26" s="120" t="s">
        <v>55</v>
      </c>
      <c r="N26" s="114"/>
      <c r="O26" s="120" t="s">
        <v>56</v>
      </c>
      <c r="P26" s="114"/>
      <c r="Q26" s="120" t="s">
        <v>69</v>
      </c>
      <c r="R26" s="114"/>
      <c r="S26" s="140" t="s">
        <v>64</v>
      </c>
      <c r="T26" s="141"/>
    </row>
    <row r="27" spans="2:24" ht="20.100000000000001" customHeight="1" thickBot="1">
      <c r="B27" s="115"/>
      <c r="C27" s="116"/>
      <c r="D27" s="107" t="s">
        <v>24</v>
      </c>
      <c r="E27" s="108"/>
      <c r="F27" s="108"/>
      <c r="G27" s="109">
        <f>W19</f>
        <v>0</v>
      </c>
      <c r="H27" s="110"/>
      <c r="I27" s="109">
        <f>W20</f>
        <v>0</v>
      </c>
      <c r="J27" s="110"/>
      <c r="K27" s="109">
        <f>W21</f>
        <v>0</v>
      </c>
      <c r="L27" s="110"/>
      <c r="M27" s="109">
        <f>W22</f>
        <v>0</v>
      </c>
      <c r="N27" s="110"/>
      <c r="O27" s="109">
        <f>W23</f>
        <v>0</v>
      </c>
      <c r="P27" s="110"/>
      <c r="Q27" s="109">
        <f>W24</f>
        <v>0</v>
      </c>
      <c r="R27" s="110"/>
      <c r="S27" s="142">
        <f>SUM(G27:R27)</f>
        <v>0</v>
      </c>
      <c r="T27" s="143"/>
    </row>
    <row r="28" spans="2:24" s="3" customFormat="1" ht="9.9499999999999993" customHeight="1">
      <c r="B28" s="4"/>
      <c r="C28" s="4"/>
      <c r="D28" s="4"/>
      <c r="E28" s="4"/>
      <c r="G28" s="6"/>
      <c r="J28" s="6"/>
      <c r="M28" s="6"/>
      <c r="O28" s="6"/>
      <c r="P28" s="6"/>
    </row>
    <row r="29" spans="2:24" s="3" customFormat="1" ht="9.9499999999999993" customHeight="1">
      <c r="B29" s="4"/>
      <c r="C29" s="4"/>
      <c r="D29" s="4"/>
      <c r="E29" s="4"/>
      <c r="G29" s="6"/>
      <c r="J29" s="43"/>
      <c r="M29" s="6"/>
      <c r="O29" s="6"/>
      <c r="P29" s="6"/>
    </row>
    <row r="30" spans="2:24" ht="20.100000000000001" customHeight="1" thickBot="1">
      <c r="B30" s="101" t="s">
        <v>58</v>
      </c>
      <c r="C30" s="101"/>
      <c r="D30" s="101"/>
      <c r="E30" s="44" t="str">
        <f>IF(S27=0,"",S27)</f>
        <v/>
      </c>
      <c r="F30" s="45" t="s">
        <v>1</v>
      </c>
      <c r="G30" s="46"/>
      <c r="H30" s="102" t="s">
        <v>59</v>
      </c>
      <c r="I30" s="103"/>
      <c r="J30" s="47" t="str">
        <f>IF(S27=0,"",ROUNDDOWN(E30/G3*100,2))</f>
        <v/>
      </c>
      <c r="K30" s="48" t="s">
        <v>60</v>
      </c>
      <c r="L30" s="49" t="str">
        <f>IF(J30&gt;=P30,"≧","&lt;")</f>
        <v>≧</v>
      </c>
      <c r="M30" s="104" t="s">
        <v>61</v>
      </c>
      <c r="N30" s="103"/>
      <c r="O30" s="103"/>
      <c r="P30" s="50">
        <f>5</f>
        <v>5</v>
      </c>
      <c r="Q30" s="51" t="s">
        <v>60</v>
      </c>
    </row>
    <row r="31" spans="2:24" ht="7.5" customHeight="1" thickTop="1">
      <c r="B31" s="52"/>
      <c r="C31" s="52"/>
      <c r="D31" s="52"/>
      <c r="E31" s="52"/>
      <c r="F31" s="52"/>
      <c r="G31" s="52"/>
      <c r="H31" s="52"/>
      <c r="I31" s="52"/>
      <c r="J31" s="53"/>
      <c r="K31" s="54"/>
      <c r="L31" s="55"/>
      <c r="M31" s="56"/>
      <c r="N31" s="56"/>
      <c r="O31" s="57"/>
      <c r="P31" s="57"/>
      <c r="Q31" s="58"/>
    </row>
    <row r="32" spans="2:24" s="56" customFormat="1" ht="20.100000000000001" customHeight="1">
      <c r="B32" s="86" t="s">
        <v>88</v>
      </c>
      <c r="C32" s="92" t="s">
        <v>84</v>
      </c>
      <c r="D32" s="96"/>
      <c r="E32" s="96"/>
      <c r="F32" s="96"/>
      <c r="G32" s="96"/>
      <c r="H32" s="96"/>
      <c r="I32" s="96"/>
      <c r="J32" s="96"/>
      <c r="K32" s="96"/>
      <c r="L32" s="96"/>
      <c r="M32" s="96"/>
      <c r="N32" s="96"/>
      <c r="O32" s="96"/>
      <c r="P32" s="96"/>
      <c r="Q32" s="96"/>
      <c r="R32" s="97"/>
      <c r="S32" s="97"/>
      <c r="T32" s="97"/>
      <c r="U32" s="97"/>
      <c r="V32" s="97"/>
      <c r="W32" s="97"/>
    </row>
    <row r="33" spans="2:23" s="56" customFormat="1" ht="20.100000000000001" customHeight="1">
      <c r="B33" s="86" t="s">
        <v>93</v>
      </c>
      <c r="C33" s="92" t="s">
        <v>85</v>
      </c>
      <c r="D33" s="96"/>
      <c r="E33" s="96"/>
      <c r="F33" s="96"/>
      <c r="G33" s="96"/>
      <c r="H33" s="96"/>
      <c r="I33" s="96"/>
      <c r="J33" s="96"/>
      <c r="K33" s="96"/>
      <c r="L33" s="96"/>
      <c r="M33" s="96"/>
      <c r="N33" s="96"/>
      <c r="O33" s="96"/>
      <c r="P33" s="96"/>
      <c r="Q33" s="96"/>
      <c r="R33" s="97"/>
      <c r="S33" s="97"/>
      <c r="T33" s="97"/>
      <c r="U33" s="97"/>
      <c r="V33" s="97"/>
      <c r="W33" s="97"/>
    </row>
    <row r="34" spans="2:23" s="56" customFormat="1" ht="9.9499999999999993" customHeight="1">
      <c r="B34" s="86"/>
      <c r="C34" s="85"/>
      <c r="D34" s="40"/>
      <c r="E34" s="40"/>
      <c r="F34" s="40"/>
      <c r="G34" s="40"/>
      <c r="H34" s="40"/>
      <c r="I34" s="40"/>
      <c r="J34" s="40"/>
      <c r="K34" s="40"/>
      <c r="L34" s="40"/>
      <c r="M34" s="40"/>
      <c r="N34" s="40"/>
      <c r="O34" s="40"/>
      <c r="P34" s="40"/>
      <c r="Q34" s="40"/>
      <c r="R34" s="59"/>
      <c r="S34" s="59"/>
      <c r="T34" s="59"/>
      <c r="U34" s="88"/>
      <c r="V34" s="59"/>
      <c r="W34" s="59"/>
    </row>
    <row r="35" spans="2:23" s="56" customFormat="1" ht="20.100000000000001" customHeight="1">
      <c r="B35" s="94" t="s">
        <v>62</v>
      </c>
      <c r="C35" s="94"/>
      <c r="D35" s="192"/>
      <c r="E35" s="192"/>
      <c r="F35" s="192"/>
      <c r="G35" s="192"/>
      <c r="H35" s="97"/>
      <c r="I35" s="97"/>
      <c r="J35" s="97"/>
      <c r="K35" s="97"/>
      <c r="L35" s="97"/>
      <c r="M35" s="97"/>
      <c r="N35" s="97"/>
      <c r="O35" s="97"/>
      <c r="P35" s="97"/>
      <c r="Q35" s="97"/>
      <c r="R35" s="97"/>
      <c r="S35" s="97"/>
      <c r="T35" s="97"/>
      <c r="U35" s="97"/>
      <c r="V35" s="97"/>
      <c r="W35" s="97"/>
    </row>
    <row r="36" spans="2:23" s="56" customFormat="1" ht="20.100000000000001" customHeight="1">
      <c r="B36" s="94" t="s">
        <v>104</v>
      </c>
      <c r="C36" s="93"/>
      <c r="D36" s="93"/>
      <c r="E36" s="93"/>
      <c r="F36" s="93"/>
      <c r="G36" s="93"/>
      <c r="H36" s="93"/>
      <c r="I36" s="93"/>
      <c r="J36" s="93"/>
      <c r="K36" s="93"/>
      <c r="L36" s="93"/>
      <c r="M36" s="93"/>
      <c r="N36" s="93"/>
      <c r="O36" s="93"/>
      <c r="P36" s="93"/>
      <c r="Q36" s="93"/>
      <c r="R36" s="93"/>
      <c r="S36" s="93"/>
      <c r="T36" s="93"/>
      <c r="U36" s="93"/>
      <c r="V36" s="93"/>
      <c r="W36" s="93"/>
    </row>
    <row r="37" spans="2:23" s="56" customFormat="1" ht="20.100000000000001" customHeight="1">
      <c r="B37" s="94" t="s">
        <v>97</v>
      </c>
      <c r="C37" s="93"/>
      <c r="D37" s="93"/>
      <c r="E37" s="93"/>
      <c r="F37" s="93"/>
      <c r="G37" s="93"/>
      <c r="H37" s="93"/>
      <c r="I37" s="93"/>
      <c r="J37" s="93"/>
      <c r="K37" s="93"/>
      <c r="L37" s="93"/>
      <c r="M37" s="93"/>
      <c r="N37" s="93"/>
      <c r="O37" s="93"/>
      <c r="P37" s="93"/>
      <c r="Q37" s="93"/>
      <c r="R37" s="93"/>
      <c r="S37" s="93"/>
      <c r="T37" s="93"/>
      <c r="U37" s="93"/>
      <c r="V37" s="93"/>
      <c r="W37" s="93"/>
    </row>
    <row r="38" spans="2:23" s="56" customFormat="1" ht="20.100000000000001" customHeight="1">
      <c r="B38" s="94" t="s">
        <v>95</v>
      </c>
      <c r="C38" s="93"/>
      <c r="D38" s="93"/>
      <c r="E38" s="93"/>
      <c r="F38" s="93"/>
      <c r="G38" s="93"/>
      <c r="H38" s="93"/>
      <c r="I38" s="93"/>
      <c r="J38" s="93"/>
      <c r="K38" s="93"/>
      <c r="L38" s="93"/>
      <c r="M38" s="93"/>
      <c r="N38" s="93"/>
      <c r="O38" s="93"/>
      <c r="P38" s="93"/>
      <c r="Q38" s="93"/>
      <c r="R38" s="93"/>
      <c r="S38" s="93"/>
      <c r="T38" s="93"/>
      <c r="U38" s="93"/>
      <c r="V38" s="93"/>
      <c r="W38" s="93"/>
    </row>
    <row r="39" spans="2:23" s="56" customFormat="1" ht="20.100000000000001" customHeight="1">
      <c r="B39" s="92" t="s">
        <v>96</v>
      </c>
      <c r="C39" s="93"/>
      <c r="D39" s="93"/>
      <c r="E39" s="93"/>
      <c r="F39" s="93"/>
      <c r="G39" s="93"/>
      <c r="H39" s="93"/>
      <c r="I39" s="93"/>
      <c r="J39" s="93"/>
      <c r="K39" s="93"/>
      <c r="L39" s="93"/>
      <c r="M39" s="93"/>
      <c r="N39" s="93"/>
      <c r="O39" s="93"/>
      <c r="P39" s="93"/>
      <c r="Q39" s="93"/>
      <c r="R39" s="93"/>
      <c r="S39" s="93"/>
      <c r="T39" s="93"/>
      <c r="U39" s="93"/>
      <c r="V39" s="93"/>
      <c r="W39" s="93"/>
    </row>
    <row r="40" spans="2:23" ht="14.25" customHeight="1">
      <c r="B40" s="98" t="s">
        <v>63</v>
      </c>
      <c r="C40" s="99"/>
      <c r="D40" s="99"/>
      <c r="E40" s="99"/>
      <c r="F40" s="99"/>
      <c r="G40" s="99"/>
      <c r="H40" s="99"/>
      <c r="I40" s="99"/>
      <c r="J40" s="99"/>
      <c r="K40" s="99"/>
      <c r="L40" s="99"/>
      <c r="M40" s="99"/>
      <c r="N40" s="99"/>
      <c r="O40" s="99"/>
      <c r="P40" s="99"/>
      <c r="Q40" s="99"/>
      <c r="R40" s="100"/>
      <c r="S40" s="100"/>
      <c r="T40" s="100"/>
      <c r="U40" s="100"/>
      <c r="V40" s="100"/>
      <c r="W40" s="100"/>
    </row>
    <row r="41" spans="2:23" ht="14.25" customHeight="1">
      <c r="B41" s="1"/>
      <c r="C41" s="1"/>
      <c r="D41" s="1"/>
      <c r="E41" s="60"/>
      <c r="F41" s="60"/>
      <c r="G41" s="61"/>
      <c r="H41" s="53"/>
      <c r="I41" s="53"/>
      <c r="Q41" s="2"/>
    </row>
    <row r="42" spans="2:23" ht="14.25" customHeight="1">
      <c r="B42" s="2"/>
      <c r="C42" s="2"/>
      <c r="D42" s="2"/>
      <c r="E42" s="2"/>
      <c r="G42" s="2"/>
      <c r="Q42" s="2"/>
    </row>
    <row r="43" spans="2:23" ht="14.25" customHeight="1">
      <c r="E43" s="63"/>
      <c r="F43" s="53"/>
      <c r="G43" s="64"/>
      <c r="H43" s="53"/>
      <c r="I43" s="53"/>
      <c r="Q43" s="2"/>
    </row>
    <row r="44" spans="2:23" ht="15" customHeight="1">
      <c r="E44" s="63"/>
      <c r="F44" s="53"/>
      <c r="G44" s="64"/>
      <c r="H44" s="53"/>
      <c r="I44" s="53"/>
      <c r="Q44" s="2"/>
    </row>
    <row r="45" spans="2:23" ht="15" customHeight="1">
      <c r="E45" s="63"/>
      <c r="G45" s="2"/>
      <c r="H45" s="53"/>
      <c r="I45" s="53"/>
      <c r="Q45" s="2"/>
    </row>
    <row r="46" spans="2:23" ht="15" customHeight="1">
      <c r="B46" s="2"/>
      <c r="C46" s="2"/>
      <c r="D46" s="2"/>
      <c r="E46" s="2"/>
      <c r="G46" s="2"/>
      <c r="J46" s="2"/>
      <c r="M46" s="2"/>
      <c r="O46" s="2"/>
      <c r="P46" s="2"/>
      <c r="Q46" s="2"/>
    </row>
    <row r="47" spans="2:23" ht="15" customHeight="1">
      <c r="B47" s="2"/>
      <c r="C47" s="2"/>
      <c r="D47" s="2"/>
      <c r="E47" s="2"/>
      <c r="G47" s="2"/>
      <c r="J47" s="2"/>
      <c r="M47" s="2"/>
      <c r="O47" s="2"/>
      <c r="P47" s="2"/>
      <c r="Q47" s="2"/>
    </row>
    <row r="48" spans="2:23" ht="15" customHeight="1">
      <c r="B48" s="2"/>
      <c r="C48" s="2"/>
      <c r="D48" s="2"/>
      <c r="E48" s="2"/>
      <c r="G48" s="2"/>
      <c r="J48" s="2"/>
      <c r="M48" s="2"/>
      <c r="O48" s="2"/>
      <c r="P48" s="2"/>
      <c r="Q48" s="2"/>
    </row>
    <row r="49" spans="2:17" ht="15" customHeight="1">
      <c r="B49" s="2"/>
      <c r="C49" s="2"/>
      <c r="D49" s="2"/>
      <c r="E49" s="2"/>
      <c r="G49" s="2"/>
      <c r="J49" s="2"/>
      <c r="M49" s="2"/>
      <c r="O49" s="2"/>
      <c r="P49" s="2"/>
      <c r="Q49" s="2"/>
    </row>
    <row r="50" spans="2:17" ht="15" customHeight="1">
      <c r="B50" s="2"/>
      <c r="C50" s="2"/>
      <c r="D50" s="2"/>
      <c r="E50" s="2"/>
      <c r="G50" s="2"/>
      <c r="J50" s="2"/>
      <c r="M50" s="2"/>
      <c r="O50" s="2"/>
      <c r="P50" s="2"/>
      <c r="Q50" s="2"/>
    </row>
    <row r="51" spans="2:17" ht="15" customHeight="1">
      <c r="B51" s="2"/>
      <c r="C51" s="2"/>
      <c r="D51" s="2"/>
      <c r="E51" s="2"/>
      <c r="G51" s="2"/>
      <c r="J51" s="2"/>
      <c r="M51" s="2"/>
      <c r="O51" s="2"/>
      <c r="P51" s="2"/>
      <c r="Q51" s="2"/>
    </row>
    <row r="52" spans="2:17" ht="15" customHeight="1">
      <c r="B52" s="2"/>
      <c r="C52" s="2"/>
      <c r="D52" s="2"/>
      <c r="E52" s="2"/>
      <c r="G52" s="2"/>
      <c r="J52" s="2"/>
      <c r="M52" s="2"/>
      <c r="O52" s="2"/>
      <c r="P52" s="2"/>
      <c r="Q52" s="2"/>
    </row>
    <row r="53" spans="2:17" ht="15" customHeight="1">
      <c r="B53" s="2"/>
      <c r="C53" s="2"/>
      <c r="D53" s="2"/>
      <c r="E53" s="2"/>
      <c r="G53" s="2"/>
      <c r="J53" s="2"/>
      <c r="M53" s="2"/>
      <c r="O53" s="2"/>
      <c r="P53" s="2"/>
      <c r="Q53" s="2"/>
    </row>
    <row r="54" spans="2:17" ht="15" customHeight="1">
      <c r="B54" s="2"/>
      <c r="C54" s="2"/>
      <c r="D54" s="2"/>
      <c r="E54" s="2"/>
      <c r="G54" s="2"/>
      <c r="J54" s="2"/>
      <c r="M54" s="2"/>
      <c r="O54" s="2"/>
      <c r="P54" s="2"/>
      <c r="Q54" s="2"/>
    </row>
  </sheetData>
  <sheetProtection password="CCDD" sheet="1" insertColumns="0"/>
  <mergeCells count="62">
    <mergeCell ref="K3:O3"/>
    <mergeCell ref="P3:Q3"/>
    <mergeCell ref="D17:F17"/>
    <mergeCell ref="D18:F18"/>
    <mergeCell ref="G26:H26"/>
    <mergeCell ref="I26:J26"/>
    <mergeCell ref="K26:L26"/>
    <mergeCell ref="C19:F19"/>
    <mergeCell ref="B21:C21"/>
    <mergeCell ref="D21:F21"/>
    <mergeCell ref="B22:C22"/>
    <mergeCell ref="D22:F22"/>
    <mergeCell ref="D10:F10"/>
    <mergeCell ref="D11:F11"/>
    <mergeCell ref="D12:D15"/>
    <mergeCell ref="E12:F12"/>
    <mergeCell ref="B40:W40"/>
    <mergeCell ref="Q27:R27"/>
    <mergeCell ref="B30:D30"/>
    <mergeCell ref="H30:I30"/>
    <mergeCell ref="M30:O30"/>
    <mergeCell ref="B35:W35"/>
    <mergeCell ref="B26:C27"/>
    <mergeCell ref="B38:W38"/>
    <mergeCell ref="B39:W39"/>
    <mergeCell ref="S26:T26"/>
    <mergeCell ref="S27:T27"/>
    <mergeCell ref="B24:C24"/>
    <mergeCell ref="D24:F24"/>
    <mergeCell ref="B37:W37"/>
    <mergeCell ref="B36:W36"/>
    <mergeCell ref="M26:N26"/>
    <mergeCell ref="O26:P26"/>
    <mergeCell ref="Q26:R26"/>
    <mergeCell ref="D27:F27"/>
    <mergeCell ref="G27:H27"/>
    <mergeCell ref="I27:J27"/>
    <mergeCell ref="K27:L27"/>
    <mergeCell ref="M27:N27"/>
    <mergeCell ref="O27:P27"/>
    <mergeCell ref="D26:F26"/>
    <mergeCell ref="E15:F15"/>
    <mergeCell ref="D16:F16"/>
    <mergeCell ref="C11:C18"/>
    <mergeCell ref="B23:C23"/>
    <mergeCell ref="D23:F23"/>
    <mergeCell ref="B5:F5"/>
    <mergeCell ref="D9:F9"/>
    <mergeCell ref="B1:W1"/>
    <mergeCell ref="C32:W32"/>
    <mergeCell ref="C33:W33"/>
    <mergeCell ref="B3:F3"/>
    <mergeCell ref="G3:H3"/>
    <mergeCell ref="B20:C20"/>
    <mergeCell ref="D20:F20"/>
    <mergeCell ref="B6:B19"/>
    <mergeCell ref="D6:F6"/>
    <mergeCell ref="C7:C10"/>
    <mergeCell ref="D7:F7"/>
    <mergeCell ref="D8:F8"/>
    <mergeCell ref="E13:F13"/>
    <mergeCell ref="E14:F14"/>
  </mergeCells>
  <phoneticPr fontId="3"/>
  <conditionalFormatting sqref="L30">
    <cfRule type="expression" dxfId="6" priority="3">
      <formula>$J$30&lt;$P$30</formula>
    </cfRule>
  </conditionalFormatting>
  <conditionalFormatting sqref="G11:V11">
    <cfRule type="expression" dxfId="5" priority="2">
      <formula>G$11&gt;G$16</formula>
    </cfRule>
  </conditionalFormatting>
  <conditionalFormatting sqref="G24:V24">
    <cfRule type="expression" dxfId="4" priority="1">
      <formula>AND(NOT(AND(G$19=0,G$20=0,G$21=0,G$22=0,G$23=0)),G$24&gt;MAX(G$19/4,G$20/4,G$21/4,G$22/4,G$23/4))</formula>
    </cfRule>
  </conditionalFormatting>
  <dataValidations count="1">
    <dataValidation imeMode="off" allowBlank="1" showInputMessage="1" showErrorMessage="1" sqref="H12:W15 P30 G3 G10:G15 H10:V11 G6:V6 G20:V24 P3 W18"/>
  </dataValidations>
  <printOptions horizontalCentered="1"/>
  <pageMargins left="0.19685039370078741" right="0.19685039370078741" top="0.59055118110236227" bottom="0.39370078740157483" header="0.19685039370078741" footer="0.19685039370078741"/>
  <pageSetup paperSize="9" scale="73" orientation="landscape" r:id="rId1"/>
  <headerFooter>
    <oddHeader>&amp;R&amp;"ＭＳ ゴシック,標準"&amp;20【様式５】緑化率及び間口緑視率計算書</oddHeader>
    <firstHeader>&amp;R&amp;"ＭＳ ゴシック,標準"&amp;20【様式５】緑化率及び間口緑視率計算書</firstHeader>
    <firstFooter>&amp;C&amp;"ＭＳ ゴシック,標準"&amp;14-1-</first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W48"/>
  <sheetViews>
    <sheetView showGridLines="0" showZeros="0" topLeftCell="A13" zoomScale="85" zoomScaleNormal="85" zoomScaleSheetLayoutView="85" zoomScalePageLayoutView="70" workbookViewId="0">
      <selection activeCell="G9" sqref="G9:G12"/>
    </sheetView>
  </sheetViews>
  <sheetFormatPr defaultColWidth="2.25" defaultRowHeight="12"/>
  <cols>
    <col min="1" max="1" width="1.25" style="2" customWidth="1"/>
    <col min="2" max="2" width="3.625" style="62" customWidth="1"/>
    <col min="3" max="3" width="10.625" style="62" customWidth="1"/>
    <col min="4" max="4" width="3.625" style="62" customWidth="1"/>
    <col min="5" max="5" width="23.625" style="62" customWidth="1"/>
    <col min="6" max="6" width="15.625" style="2" customWidth="1"/>
    <col min="7" max="7" width="7.625" style="10" customWidth="1"/>
    <col min="8" max="9" width="7.625" style="2" customWidth="1"/>
    <col min="10" max="10" width="7.625" style="10" customWidth="1"/>
    <col min="11" max="12" width="7.625" style="2" customWidth="1"/>
    <col min="13" max="13" width="7.625" style="10" customWidth="1"/>
    <col min="14" max="14" width="7.625" style="2" customWidth="1"/>
    <col min="15" max="17" width="7.625" style="10" customWidth="1"/>
    <col min="18" max="23" width="7.625" style="2" customWidth="1"/>
    <col min="24" max="16384" width="2.25" style="2"/>
  </cols>
  <sheetData>
    <row r="1" spans="1:23" ht="20.100000000000001" customHeight="1">
      <c r="A1" s="1"/>
      <c r="B1" s="148" t="s">
        <v>110</v>
      </c>
      <c r="C1" s="149"/>
      <c r="D1" s="149"/>
      <c r="E1" s="149"/>
      <c r="F1" s="149"/>
      <c r="G1" s="149"/>
      <c r="H1" s="149"/>
      <c r="I1" s="149"/>
      <c r="J1" s="149"/>
      <c r="K1" s="149"/>
      <c r="L1" s="149"/>
      <c r="M1" s="149"/>
      <c r="N1" s="149"/>
      <c r="O1" s="149"/>
      <c r="P1" s="149"/>
      <c r="Q1" s="149"/>
      <c r="R1" s="93"/>
      <c r="S1" s="93"/>
      <c r="T1" s="93"/>
      <c r="U1" s="93"/>
      <c r="V1" s="93"/>
      <c r="W1" s="93"/>
    </row>
    <row r="2" spans="1:23" s="3" customFormat="1" ht="9.9499999999999993" customHeight="1" thickBot="1">
      <c r="B2" s="4"/>
      <c r="C2" s="4"/>
      <c r="D2" s="5"/>
      <c r="E2" s="5"/>
      <c r="G2" s="6"/>
      <c r="J2" s="6"/>
      <c r="M2" s="6"/>
      <c r="O2" s="6"/>
      <c r="P2" s="6"/>
      <c r="Q2" s="7" t="str">
        <f>IF(Q1-ROUNDDOWN(Q1,2)&gt;0.0001,"エラー！　小数第３位以下を切り捨ててください。","")</f>
        <v/>
      </c>
    </row>
    <row r="3" spans="1:23" ht="20.100000000000001" customHeight="1" thickBot="1">
      <c r="B3" s="150" t="s">
        <v>106</v>
      </c>
      <c r="C3" s="151"/>
      <c r="D3" s="151"/>
      <c r="E3" s="151"/>
      <c r="F3" s="151"/>
      <c r="G3" s="152"/>
      <c r="H3" s="153"/>
      <c r="I3" s="8" t="s">
        <v>72</v>
      </c>
      <c r="J3" s="9"/>
      <c r="K3" s="150" t="s">
        <v>118</v>
      </c>
      <c r="L3" s="151"/>
      <c r="M3" s="151"/>
      <c r="N3" s="151"/>
      <c r="O3" s="151"/>
      <c r="P3" s="172">
        <f>E22*P22/100</f>
        <v>0</v>
      </c>
      <c r="Q3" s="173"/>
      <c r="R3" s="8" t="s">
        <v>1</v>
      </c>
    </row>
    <row r="4" spans="1:23" s="3" customFormat="1" ht="9.9499999999999993" customHeight="1" thickBot="1">
      <c r="B4" s="4"/>
      <c r="C4" s="4"/>
      <c r="D4" s="5"/>
      <c r="E4" s="5"/>
      <c r="G4" s="6"/>
      <c r="J4" s="6"/>
      <c r="M4" s="6"/>
      <c r="O4" s="6"/>
      <c r="P4" s="6"/>
      <c r="Q4" s="7" t="str">
        <f>IF(Q3-ROUNDDOWN(Q3,2)&gt;0.0001,"エラー！　小数第３位以下を切り捨ててください。","")</f>
        <v/>
      </c>
    </row>
    <row r="5" spans="1:23" ht="30" customHeight="1" thickBot="1">
      <c r="B5" s="144" t="s">
        <v>66</v>
      </c>
      <c r="C5" s="145"/>
      <c r="D5" s="146"/>
      <c r="E5" s="146"/>
      <c r="F5" s="147"/>
      <c r="G5" s="11" t="s">
        <v>2</v>
      </c>
      <c r="H5" s="11" t="s">
        <v>3</v>
      </c>
      <c r="I5" s="11" t="s">
        <v>4</v>
      </c>
      <c r="J5" s="11" t="s">
        <v>5</v>
      </c>
      <c r="K5" s="11" t="s">
        <v>6</v>
      </c>
      <c r="L5" s="11" t="s">
        <v>7</v>
      </c>
      <c r="M5" s="11" t="s">
        <v>8</v>
      </c>
      <c r="N5" s="11" t="s">
        <v>9</v>
      </c>
      <c r="O5" s="11" t="s">
        <v>10</v>
      </c>
      <c r="P5" s="11" t="s">
        <v>11</v>
      </c>
      <c r="Q5" s="11" t="s">
        <v>12</v>
      </c>
      <c r="R5" s="11" t="s">
        <v>13</v>
      </c>
      <c r="S5" s="11" t="s">
        <v>14</v>
      </c>
      <c r="T5" s="11" t="s">
        <v>15</v>
      </c>
      <c r="U5" s="11" t="s">
        <v>16</v>
      </c>
      <c r="V5" s="11" t="s">
        <v>107</v>
      </c>
      <c r="W5" s="12" t="s">
        <v>17</v>
      </c>
    </row>
    <row r="6" spans="1:23" ht="30" customHeight="1" thickTop="1">
      <c r="B6" s="196" t="s">
        <v>99</v>
      </c>
      <c r="C6" s="197"/>
      <c r="D6" s="201" t="s">
        <v>100</v>
      </c>
      <c r="E6" s="202"/>
      <c r="F6" s="203"/>
      <c r="G6" s="76"/>
      <c r="H6" s="76"/>
      <c r="I6" s="76"/>
      <c r="J6" s="76"/>
      <c r="K6" s="76"/>
      <c r="L6" s="76"/>
      <c r="M6" s="76"/>
      <c r="N6" s="76"/>
      <c r="O6" s="76"/>
      <c r="P6" s="76"/>
      <c r="Q6" s="76"/>
      <c r="R6" s="76"/>
      <c r="S6" s="76"/>
      <c r="T6" s="76"/>
      <c r="U6" s="76"/>
      <c r="V6" s="76"/>
      <c r="W6" s="15">
        <f>SUM(G6:V6)</f>
        <v>0</v>
      </c>
    </row>
    <row r="7" spans="1:23" ht="30" customHeight="1">
      <c r="B7" s="198"/>
      <c r="C7" s="199"/>
      <c r="D7" s="165" t="s">
        <v>81</v>
      </c>
      <c r="E7" s="166"/>
      <c r="F7" s="167"/>
      <c r="G7" s="17">
        <f>G9*16.8+G10*8+G11*2.2+G12*0.2</f>
        <v>0</v>
      </c>
      <c r="H7" s="17">
        <f t="shared" ref="H7:T7" si="0">H9*16.8+H10*8+H11*2.2+H12*0.2</f>
        <v>0</v>
      </c>
      <c r="I7" s="17">
        <f t="shared" si="0"/>
        <v>0</v>
      </c>
      <c r="J7" s="17">
        <f t="shared" si="0"/>
        <v>0</v>
      </c>
      <c r="K7" s="17">
        <f t="shared" si="0"/>
        <v>0</v>
      </c>
      <c r="L7" s="17">
        <f t="shared" si="0"/>
        <v>0</v>
      </c>
      <c r="M7" s="17">
        <f t="shared" si="0"/>
        <v>0</v>
      </c>
      <c r="N7" s="17">
        <f t="shared" si="0"/>
        <v>0</v>
      </c>
      <c r="O7" s="17">
        <f t="shared" si="0"/>
        <v>0</v>
      </c>
      <c r="P7" s="17">
        <f t="shared" si="0"/>
        <v>0</v>
      </c>
      <c r="Q7" s="17">
        <f t="shared" si="0"/>
        <v>0</v>
      </c>
      <c r="R7" s="17">
        <f t="shared" si="0"/>
        <v>0</v>
      </c>
      <c r="S7" s="17">
        <f t="shared" si="0"/>
        <v>0</v>
      </c>
      <c r="T7" s="17">
        <f t="shared" si="0"/>
        <v>0</v>
      </c>
      <c r="U7" s="17">
        <f t="shared" ref="U7:V7" si="1">U9*16.8+U10*8+U11*2.2+U12*0.2</f>
        <v>0</v>
      </c>
      <c r="V7" s="17">
        <f t="shared" si="1"/>
        <v>0</v>
      </c>
      <c r="W7" s="15">
        <f>SUM(G7:V7)</f>
        <v>0</v>
      </c>
    </row>
    <row r="8" spans="1:23" ht="30" hidden="1" customHeight="1">
      <c r="B8" s="198"/>
      <c r="C8" s="199"/>
      <c r="D8" s="68"/>
      <c r="E8" s="80"/>
      <c r="F8" s="81"/>
      <c r="G8" s="79">
        <f>MAX(G6:G7)</f>
        <v>0</v>
      </c>
      <c r="H8" s="79">
        <f t="shared" ref="H8:T8" si="2">MAX(H6:H7)</f>
        <v>0</v>
      </c>
      <c r="I8" s="79">
        <f t="shared" si="2"/>
        <v>0</v>
      </c>
      <c r="J8" s="79">
        <f t="shared" si="2"/>
        <v>0</v>
      </c>
      <c r="K8" s="79">
        <f t="shared" si="2"/>
        <v>0</v>
      </c>
      <c r="L8" s="79">
        <f t="shared" si="2"/>
        <v>0</v>
      </c>
      <c r="M8" s="79">
        <f t="shared" si="2"/>
        <v>0</v>
      </c>
      <c r="N8" s="79">
        <f t="shared" si="2"/>
        <v>0</v>
      </c>
      <c r="O8" s="79">
        <f t="shared" si="2"/>
        <v>0</v>
      </c>
      <c r="P8" s="79">
        <f t="shared" si="2"/>
        <v>0</v>
      </c>
      <c r="Q8" s="79">
        <f t="shared" si="2"/>
        <v>0</v>
      </c>
      <c r="R8" s="79">
        <f t="shared" si="2"/>
        <v>0</v>
      </c>
      <c r="S8" s="79">
        <f t="shared" si="2"/>
        <v>0</v>
      </c>
      <c r="T8" s="79">
        <f t="shared" si="2"/>
        <v>0</v>
      </c>
      <c r="U8" s="79">
        <f t="shared" ref="U8:V8" si="3">MAX(U6:U7)</f>
        <v>0</v>
      </c>
      <c r="V8" s="79">
        <f t="shared" si="3"/>
        <v>0</v>
      </c>
      <c r="W8" s="15">
        <f>SUM(G8:V8)</f>
        <v>0</v>
      </c>
    </row>
    <row r="9" spans="1:23" ht="30" customHeight="1">
      <c r="B9" s="200"/>
      <c r="C9" s="199"/>
      <c r="D9" s="169" t="s">
        <v>26</v>
      </c>
      <c r="E9" s="204" t="s">
        <v>111</v>
      </c>
      <c r="F9" s="177"/>
      <c r="G9" s="18"/>
      <c r="H9" s="18">
        <f>'①緑化率計算書（認定基準‐項目オ「緑化率の最低限度」）'!H31</f>
        <v>0</v>
      </c>
      <c r="I9" s="18">
        <f>'①緑化率計算書（認定基準‐項目オ「緑化率の最低限度」）'!I31</f>
        <v>0</v>
      </c>
      <c r="J9" s="18">
        <f>'①緑化率計算書（認定基準‐項目オ「緑化率の最低限度」）'!J31</f>
        <v>0</v>
      </c>
      <c r="K9" s="18">
        <f>'①緑化率計算書（認定基準‐項目オ「緑化率の最低限度」）'!K31</f>
        <v>0</v>
      </c>
      <c r="L9" s="18">
        <f>'①緑化率計算書（認定基準‐項目オ「緑化率の最低限度」）'!L31</f>
        <v>0</v>
      </c>
      <c r="M9" s="18">
        <f>'①緑化率計算書（認定基準‐項目オ「緑化率の最低限度」）'!M31</f>
        <v>0</v>
      </c>
      <c r="N9" s="18">
        <f>'①緑化率計算書（認定基準‐項目オ「緑化率の最低限度」）'!N31</f>
        <v>0</v>
      </c>
      <c r="O9" s="18">
        <f>'①緑化率計算書（認定基準‐項目オ「緑化率の最低限度」）'!O31</f>
        <v>0</v>
      </c>
      <c r="P9" s="18">
        <f>'①緑化率計算書（認定基準‐項目オ「緑化率の最低限度」）'!P31</f>
        <v>0</v>
      </c>
      <c r="Q9" s="18">
        <f>'①緑化率計算書（認定基準‐項目オ「緑化率の最低限度」）'!Q31</f>
        <v>0</v>
      </c>
      <c r="R9" s="18">
        <f>'①緑化率計算書（認定基準‐項目オ「緑化率の最低限度」）'!R31</f>
        <v>0</v>
      </c>
      <c r="S9" s="18">
        <f>'①緑化率計算書（認定基準‐項目オ「緑化率の最低限度」）'!S31</f>
        <v>0</v>
      </c>
      <c r="T9" s="18">
        <f>'①緑化率計算書（認定基準‐項目オ「緑化率の最低限度」）'!T31</f>
        <v>0</v>
      </c>
      <c r="U9" s="18">
        <f>'①緑化率計算書（認定基準‐項目オ「緑化率の最低限度」）'!U31</f>
        <v>0</v>
      </c>
      <c r="V9" s="18">
        <f>'①緑化率計算書（認定基準‐項目オ「緑化率の最低限度」）'!V31</f>
        <v>0</v>
      </c>
      <c r="W9" s="19">
        <f>SUM(G9:V9)</f>
        <v>0</v>
      </c>
    </row>
    <row r="10" spans="1:23" ht="30" customHeight="1">
      <c r="B10" s="200"/>
      <c r="C10" s="199"/>
      <c r="D10" s="170"/>
      <c r="E10" s="205" t="s">
        <v>113</v>
      </c>
      <c r="F10" s="179"/>
      <c r="G10" s="20"/>
      <c r="H10" s="20">
        <f>'①緑化率計算書（認定基準‐項目オ「緑化率の最低限度」）'!H29</f>
        <v>0</v>
      </c>
      <c r="I10" s="20">
        <f>'①緑化率計算書（認定基準‐項目オ「緑化率の最低限度」）'!I29</f>
        <v>0</v>
      </c>
      <c r="J10" s="20">
        <f>'①緑化率計算書（認定基準‐項目オ「緑化率の最低限度」）'!J29</f>
        <v>0</v>
      </c>
      <c r="K10" s="20">
        <f>'①緑化率計算書（認定基準‐項目オ「緑化率の最低限度」）'!K29</f>
        <v>0</v>
      </c>
      <c r="L10" s="20">
        <f>'①緑化率計算書（認定基準‐項目オ「緑化率の最低限度」）'!L29</f>
        <v>0</v>
      </c>
      <c r="M10" s="20">
        <f>'①緑化率計算書（認定基準‐項目オ「緑化率の最低限度」）'!M29</f>
        <v>0</v>
      </c>
      <c r="N10" s="20">
        <f>'①緑化率計算書（認定基準‐項目オ「緑化率の最低限度」）'!N29</f>
        <v>0</v>
      </c>
      <c r="O10" s="20">
        <f>'①緑化率計算書（認定基準‐項目オ「緑化率の最低限度」）'!O29</f>
        <v>0</v>
      </c>
      <c r="P10" s="20">
        <f>'①緑化率計算書（認定基準‐項目オ「緑化率の最低限度」）'!P29</f>
        <v>0</v>
      </c>
      <c r="Q10" s="20">
        <f>'①緑化率計算書（認定基準‐項目オ「緑化率の最低限度」）'!Q29</f>
        <v>0</v>
      </c>
      <c r="R10" s="20">
        <f>'①緑化率計算書（認定基準‐項目オ「緑化率の最低限度」）'!R29</f>
        <v>0</v>
      </c>
      <c r="S10" s="20">
        <f>'①緑化率計算書（認定基準‐項目オ「緑化率の最低限度」）'!S29</f>
        <v>0</v>
      </c>
      <c r="T10" s="20">
        <f>'①緑化率計算書（認定基準‐項目オ「緑化率の最低限度」）'!T29</f>
        <v>0</v>
      </c>
      <c r="U10" s="20">
        <f>'①緑化率計算書（認定基準‐項目オ「緑化率の最低限度」）'!U29</f>
        <v>0</v>
      </c>
      <c r="V10" s="20">
        <f>'①緑化率計算書（認定基準‐項目オ「緑化率の最低限度」）'!V29</f>
        <v>0</v>
      </c>
      <c r="W10" s="21">
        <f t="shared" ref="W10:W12" si="4">SUM(G10:V10)</f>
        <v>0</v>
      </c>
    </row>
    <row r="11" spans="1:23" ht="30" customHeight="1">
      <c r="B11" s="200"/>
      <c r="C11" s="199"/>
      <c r="D11" s="170"/>
      <c r="E11" s="205" t="s">
        <v>112</v>
      </c>
      <c r="F11" s="179"/>
      <c r="G11" s="20"/>
      <c r="H11" s="20">
        <f>'①緑化率計算書（認定基準‐項目オ「緑化率の最低限度」）'!H27</f>
        <v>0</v>
      </c>
      <c r="I11" s="20">
        <f>'①緑化率計算書（認定基準‐項目オ「緑化率の最低限度」）'!I27</f>
        <v>0</v>
      </c>
      <c r="J11" s="20">
        <f>'①緑化率計算書（認定基準‐項目オ「緑化率の最低限度」）'!J27</f>
        <v>0</v>
      </c>
      <c r="K11" s="20">
        <f>'①緑化率計算書（認定基準‐項目オ「緑化率の最低限度」）'!K27</f>
        <v>0</v>
      </c>
      <c r="L11" s="20">
        <f>'①緑化率計算書（認定基準‐項目オ「緑化率の最低限度」）'!L27</f>
        <v>0</v>
      </c>
      <c r="M11" s="20">
        <f>'①緑化率計算書（認定基準‐項目オ「緑化率の最低限度」）'!M27</f>
        <v>0</v>
      </c>
      <c r="N11" s="20">
        <f>'①緑化率計算書（認定基準‐項目オ「緑化率の最低限度」）'!N27</f>
        <v>0</v>
      </c>
      <c r="O11" s="20">
        <f>'①緑化率計算書（認定基準‐項目オ「緑化率の最低限度」）'!O27</f>
        <v>0</v>
      </c>
      <c r="P11" s="20">
        <f>'①緑化率計算書（認定基準‐項目オ「緑化率の最低限度」）'!P27</f>
        <v>0</v>
      </c>
      <c r="Q11" s="20">
        <f>'①緑化率計算書（認定基準‐項目オ「緑化率の最低限度」）'!Q27</f>
        <v>0</v>
      </c>
      <c r="R11" s="20">
        <f>'①緑化率計算書（認定基準‐項目オ「緑化率の最低限度」）'!R27</f>
        <v>0</v>
      </c>
      <c r="S11" s="20">
        <f>'①緑化率計算書（認定基準‐項目オ「緑化率の最低限度」）'!S27</f>
        <v>0</v>
      </c>
      <c r="T11" s="20">
        <f>'①緑化率計算書（認定基準‐項目オ「緑化率の最低限度」）'!T27</f>
        <v>0</v>
      </c>
      <c r="U11" s="20">
        <f>'①緑化率計算書（認定基準‐項目オ「緑化率の最低限度」）'!U27</f>
        <v>0</v>
      </c>
      <c r="V11" s="20">
        <f>'①緑化率計算書（認定基準‐項目オ「緑化率の最低限度」）'!V27</f>
        <v>0</v>
      </c>
      <c r="W11" s="21">
        <f t="shared" si="4"/>
        <v>0</v>
      </c>
    </row>
    <row r="12" spans="1:23" ht="30" customHeight="1" thickBot="1">
      <c r="B12" s="200"/>
      <c r="C12" s="199"/>
      <c r="D12" s="171"/>
      <c r="E12" s="180" t="s">
        <v>70</v>
      </c>
      <c r="F12" s="181"/>
      <c r="G12" s="22"/>
      <c r="H12" s="22">
        <f>'①緑化率計算書（認定基準‐項目オ「緑化率の最低限度」）'!H25</f>
        <v>0</v>
      </c>
      <c r="I12" s="22">
        <f>'①緑化率計算書（認定基準‐項目オ「緑化率の最低限度」）'!I25</f>
        <v>0</v>
      </c>
      <c r="J12" s="22">
        <f>'①緑化率計算書（認定基準‐項目オ「緑化率の最低限度」）'!J25</f>
        <v>0</v>
      </c>
      <c r="K12" s="22">
        <f>'①緑化率計算書（認定基準‐項目オ「緑化率の最低限度」）'!K25</f>
        <v>0</v>
      </c>
      <c r="L12" s="22">
        <f>'①緑化率計算書（認定基準‐項目オ「緑化率の最低限度」）'!L25</f>
        <v>0</v>
      </c>
      <c r="M12" s="22">
        <f>'①緑化率計算書（認定基準‐項目オ「緑化率の最低限度」）'!M25</f>
        <v>0</v>
      </c>
      <c r="N12" s="22">
        <f>'①緑化率計算書（認定基準‐項目オ「緑化率の最低限度」）'!N25</f>
        <v>0</v>
      </c>
      <c r="O12" s="22">
        <f>'①緑化率計算書（認定基準‐項目オ「緑化率の最低限度」）'!O25</f>
        <v>0</v>
      </c>
      <c r="P12" s="22">
        <f>'①緑化率計算書（認定基準‐項目オ「緑化率の最低限度」）'!P25</f>
        <v>0</v>
      </c>
      <c r="Q12" s="22">
        <f>'①緑化率計算書（認定基準‐項目オ「緑化率の最低限度」）'!Q25</f>
        <v>0</v>
      </c>
      <c r="R12" s="22">
        <f>'①緑化率計算書（認定基準‐項目オ「緑化率の最低限度」）'!R25</f>
        <v>0</v>
      </c>
      <c r="S12" s="22">
        <f>'①緑化率計算書（認定基準‐項目オ「緑化率の最低限度」）'!S25</f>
        <v>0</v>
      </c>
      <c r="T12" s="22">
        <f>'①緑化率計算書（認定基準‐項目オ「緑化率の最低限度」）'!T25</f>
        <v>0</v>
      </c>
      <c r="U12" s="22">
        <f>'①緑化率計算書（認定基準‐項目オ「緑化率の最低限度」）'!U25</f>
        <v>0</v>
      </c>
      <c r="V12" s="22">
        <f>'①緑化率計算書（認定基準‐項目オ「緑化率の最低限度」）'!V25</f>
        <v>0</v>
      </c>
      <c r="W12" s="23">
        <f t="shared" si="4"/>
        <v>0</v>
      </c>
    </row>
    <row r="13" spans="1:23" ht="30" customHeight="1" thickTop="1">
      <c r="B13" s="208" t="s">
        <v>101</v>
      </c>
      <c r="C13" s="209"/>
      <c r="D13" s="212" t="s">
        <v>116</v>
      </c>
      <c r="E13" s="213"/>
      <c r="F13" s="82" t="s">
        <v>79</v>
      </c>
      <c r="G13" s="76"/>
      <c r="H13" s="76"/>
      <c r="I13" s="76"/>
      <c r="J13" s="76"/>
      <c r="K13" s="76"/>
      <c r="L13" s="76"/>
      <c r="M13" s="76"/>
      <c r="N13" s="76"/>
      <c r="O13" s="76"/>
      <c r="P13" s="76"/>
      <c r="Q13" s="76"/>
      <c r="R13" s="76"/>
      <c r="S13" s="76"/>
      <c r="T13" s="76"/>
      <c r="U13" s="76"/>
      <c r="V13" s="76"/>
      <c r="W13" s="77">
        <f>SUM(G13:V13)</f>
        <v>0</v>
      </c>
    </row>
    <row r="14" spans="1:23" ht="30" customHeight="1" thickBot="1">
      <c r="B14" s="210"/>
      <c r="C14" s="211"/>
      <c r="D14" s="121" t="s">
        <v>115</v>
      </c>
      <c r="E14" s="214"/>
      <c r="F14" s="83" t="s">
        <v>80</v>
      </c>
      <c r="G14" s="78"/>
      <c r="H14" s="78"/>
      <c r="I14" s="78"/>
      <c r="J14" s="78"/>
      <c r="K14" s="78"/>
      <c r="L14" s="78"/>
      <c r="M14" s="78"/>
      <c r="N14" s="78"/>
      <c r="O14" s="78"/>
      <c r="P14" s="78"/>
      <c r="Q14" s="78"/>
      <c r="R14" s="78"/>
      <c r="S14" s="78"/>
      <c r="T14" s="78"/>
      <c r="U14" s="78"/>
      <c r="V14" s="78"/>
      <c r="W14" s="38">
        <f>SUM(G14:V14)</f>
        <v>0</v>
      </c>
    </row>
    <row r="15" spans="1:23" ht="30" customHeight="1" thickTop="1">
      <c r="B15" s="208" t="s">
        <v>87</v>
      </c>
      <c r="C15" s="209"/>
      <c r="D15" s="215" t="s">
        <v>114</v>
      </c>
      <c r="E15" s="216"/>
      <c r="F15" s="217"/>
      <c r="G15" s="76"/>
      <c r="H15" s="76"/>
      <c r="I15" s="76"/>
      <c r="J15" s="76"/>
      <c r="K15" s="76"/>
      <c r="L15" s="76"/>
      <c r="M15" s="76"/>
      <c r="N15" s="76"/>
      <c r="O15" s="76"/>
      <c r="P15" s="76"/>
      <c r="Q15" s="76"/>
      <c r="R15" s="76"/>
      <c r="S15" s="76"/>
      <c r="T15" s="76"/>
      <c r="U15" s="76"/>
      <c r="V15" s="76"/>
      <c r="W15" s="77">
        <f>SUM(G15:V15)</f>
        <v>0</v>
      </c>
    </row>
    <row r="16" spans="1:23" ht="30" customHeight="1" thickBot="1">
      <c r="B16" s="210"/>
      <c r="C16" s="211"/>
      <c r="D16" s="218" t="s">
        <v>86</v>
      </c>
      <c r="E16" s="219"/>
      <c r="F16" s="220"/>
      <c r="G16" s="78"/>
      <c r="H16" s="78"/>
      <c r="I16" s="78"/>
      <c r="J16" s="78"/>
      <c r="K16" s="78"/>
      <c r="L16" s="78"/>
      <c r="M16" s="78"/>
      <c r="N16" s="78"/>
      <c r="O16" s="78"/>
      <c r="P16" s="78"/>
      <c r="Q16" s="78"/>
      <c r="R16" s="78"/>
      <c r="S16" s="78"/>
      <c r="T16" s="78"/>
      <c r="U16" s="78"/>
      <c r="V16" s="78"/>
      <c r="W16" s="38">
        <f>SUM(G16:V16)</f>
        <v>0</v>
      </c>
    </row>
    <row r="17" spans="2:23" s="3" customFormat="1" ht="30" customHeight="1" thickBot="1">
      <c r="B17" s="4"/>
      <c r="C17" s="4"/>
      <c r="D17" s="5"/>
      <c r="E17" s="41"/>
      <c r="F17" s="42"/>
      <c r="G17" s="43"/>
      <c r="J17" s="43"/>
      <c r="K17" s="43"/>
      <c r="L17" s="43"/>
      <c r="M17" s="43"/>
      <c r="N17" s="43"/>
      <c r="O17" s="43"/>
      <c r="P17" s="43"/>
      <c r="Q17" s="71"/>
      <c r="R17" s="43"/>
      <c r="S17" s="43"/>
      <c r="T17" s="43"/>
      <c r="U17" s="43"/>
      <c r="V17" s="43"/>
    </row>
    <row r="18" spans="2:23" ht="30" customHeight="1">
      <c r="B18" s="113" t="s">
        <v>78</v>
      </c>
      <c r="C18" s="114"/>
      <c r="D18" s="227" t="s">
        <v>65</v>
      </c>
      <c r="E18" s="228"/>
      <c r="F18" s="229"/>
      <c r="G18" s="120" t="s">
        <v>82</v>
      </c>
      <c r="H18" s="114"/>
      <c r="I18" s="120" t="s">
        <v>71</v>
      </c>
      <c r="J18" s="114"/>
      <c r="K18" s="120" t="s">
        <v>87</v>
      </c>
      <c r="L18" s="114"/>
      <c r="M18" s="221" t="s">
        <v>83</v>
      </c>
      <c r="N18" s="222"/>
      <c r="O18" s="2"/>
      <c r="P18" s="2"/>
      <c r="Q18" s="2"/>
    </row>
    <row r="19" spans="2:23" ht="30" customHeight="1" thickBot="1">
      <c r="B19" s="115"/>
      <c r="C19" s="116"/>
      <c r="D19" s="223" t="s">
        <v>76</v>
      </c>
      <c r="E19" s="108"/>
      <c r="F19" s="108"/>
      <c r="G19" s="109">
        <f>W8</f>
        <v>0</v>
      </c>
      <c r="H19" s="110"/>
      <c r="I19" s="109">
        <f>IF(SUM(W13+W14/2)&lt;=P3/2,SUM(W13+W14/2),P3/2)</f>
        <v>0</v>
      </c>
      <c r="J19" s="110"/>
      <c r="K19" s="109">
        <f>SUM(W15:W16)</f>
        <v>0</v>
      </c>
      <c r="L19" s="110"/>
      <c r="M19" s="224">
        <f>SUM(G19+I19-K19)</f>
        <v>0</v>
      </c>
      <c r="N19" s="225"/>
      <c r="O19" s="2"/>
      <c r="P19" s="2"/>
      <c r="Q19" s="2"/>
    </row>
    <row r="20" spans="2:23" s="3" customFormat="1" ht="9.9499999999999993" customHeight="1">
      <c r="B20" s="4"/>
      <c r="C20" s="4"/>
      <c r="D20" s="4"/>
      <c r="E20" s="4"/>
      <c r="G20" s="6"/>
      <c r="J20" s="6"/>
      <c r="M20" s="6"/>
      <c r="O20" s="6"/>
      <c r="P20" s="6"/>
      <c r="V20" s="2"/>
    </row>
    <row r="21" spans="2:23" s="3" customFormat="1" ht="9.9499999999999993" customHeight="1">
      <c r="B21" s="4"/>
      <c r="C21" s="4"/>
      <c r="D21" s="4"/>
      <c r="E21" s="4"/>
      <c r="G21" s="6"/>
      <c r="J21" s="43"/>
      <c r="M21" s="6"/>
      <c r="O21" s="6"/>
      <c r="P21" s="6"/>
      <c r="V21" s="2"/>
    </row>
    <row r="22" spans="2:23" ht="30" customHeight="1" thickBot="1">
      <c r="B22" s="206" t="s">
        <v>73</v>
      </c>
      <c r="C22" s="206"/>
      <c r="D22" s="206"/>
      <c r="E22" s="44">
        <f>G3*10</f>
        <v>0</v>
      </c>
      <c r="F22" s="45" t="s">
        <v>1</v>
      </c>
      <c r="G22" s="46"/>
      <c r="H22" s="102" t="s">
        <v>74</v>
      </c>
      <c r="I22" s="103"/>
      <c r="J22" s="47" t="str">
        <f>IF(M19=0,"",ROUNDDOWN(M19/E22*100,2))</f>
        <v/>
      </c>
      <c r="K22" s="48" t="s">
        <v>60</v>
      </c>
      <c r="L22" s="49" t="str">
        <f>IF(J22&gt;=P22,"≧","&lt;")</f>
        <v>≧</v>
      </c>
      <c r="M22" s="104" t="s">
        <v>75</v>
      </c>
      <c r="N22" s="207"/>
      <c r="O22" s="207"/>
      <c r="P22" s="50">
        <v>15</v>
      </c>
      <c r="Q22" s="51" t="s">
        <v>60</v>
      </c>
    </row>
    <row r="23" spans="2:23" ht="7.5" customHeight="1" thickTop="1">
      <c r="B23" s="66"/>
      <c r="C23" s="66"/>
      <c r="D23" s="66"/>
      <c r="E23" s="66"/>
      <c r="F23" s="66"/>
      <c r="G23" s="66"/>
      <c r="H23" s="66"/>
      <c r="I23" s="66"/>
      <c r="J23" s="53"/>
      <c r="K23" s="54"/>
      <c r="L23" s="55"/>
      <c r="M23" s="56"/>
      <c r="N23" s="56"/>
      <c r="O23" s="57"/>
      <c r="P23" s="57"/>
      <c r="Q23" s="58"/>
    </row>
    <row r="24" spans="2:23" s="56" customFormat="1" ht="20.100000000000001" customHeight="1">
      <c r="B24" s="86" t="s">
        <v>88</v>
      </c>
      <c r="C24" s="92" t="s">
        <v>119</v>
      </c>
      <c r="D24" s="96"/>
      <c r="E24" s="96"/>
      <c r="F24" s="96"/>
      <c r="G24" s="96"/>
      <c r="H24" s="96"/>
      <c r="I24" s="96"/>
      <c r="J24" s="96"/>
      <c r="K24" s="96"/>
      <c r="L24" s="96"/>
      <c r="M24" s="96"/>
      <c r="N24" s="96"/>
      <c r="O24" s="96"/>
      <c r="P24" s="96"/>
      <c r="Q24" s="96"/>
      <c r="R24" s="97"/>
      <c r="S24" s="97"/>
      <c r="T24" s="97"/>
      <c r="U24" s="97"/>
      <c r="V24" s="97"/>
      <c r="W24" s="97"/>
    </row>
    <row r="25" spans="2:23" s="56" customFormat="1" ht="24.95" customHeight="1">
      <c r="B25" s="86" t="s">
        <v>93</v>
      </c>
      <c r="C25" s="94" t="s">
        <v>102</v>
      </c>
      <c r="D25" s="192"/>
      <c r="E25" s="192"/>
      <c r="F25" s="192"/>
      <c r="G25" s="192"/>
      <c r="H25" s="192"/>
      <c r="I25" s="192"/>
      <c r="J25" s="192"/>
      <c r="K25" s="192"/>
      <c r="L25" s="192"/>
      <c r="M25" s="192"/>
      <c r="N25" s="192"/>
      <c r="O25" s="192"/>
      <c r="P25" s="192"/>
      <c r="Q25" s="192"/>
      <c r="R25" s="226"/>
      <c r="S25" s="226"/>
      <c r="T25" s="226"/>
      <c r="U25" s="226"/>
      <c r="V25" s="226"/>
      <c r="W25" s="226"/>
    </row>
    <row r="26" spans="2:23" s="56" customFormat="1" ht="15.75" customHeight="1">
      <c r="B26" s="86" t="s">
        <v>89</v>
      </c>
      <c r="C26" s="92" t="s">
        <v>123</v>
      </c>
      <c r="D26" s="96"/>
      <c r="E26" s="96"/>
      <c r="F26" s="96"/>
      <c r="G26" s="96"/>
      <c r="H26" s="96"/>
      <c r="I26" s="96"/>
      <c r="J26" s="96"/>
      <c r="K26" s="96"/>
      <c r="L26" s="96"/>
      <c r="M26" s="96"/>
      <c r="N26" s="96"/>
      <c r="O26" s="96"/>
      <c r="P26" s="96"/>
      <c r="Q26" s="96"/>
      <c r="R26" s="97"/>
      <c r="S26" s="97"/>
      <c r="T26" s="97"/>
      <c r="U26" s="97"/>
      <c r="V26" s="97"/>
      <c r="W26" s="97"/>
    </row>
    <row r="27" spans="2:23" s="56" customFormat="1" ht="15.75" customHeight="1">
      <c r="B27" s="86" t="s">
        <v>90</v>
      </c>
      <c r="C27" s="92" t="s">
        <v>117</v>
      </c>
      <c r="D27" s="96"/>
      <c r="E27" s="96"/>
      <c r="F27" s="96"/>
      <c r="G27" s="96"/>
      <c r="H27" s="96"/>
      <c r="I27" s="96"/>
      <c r="J27" s="96"/>
      <c r="K27" s="96"/>
      <c r="L27" s="96"/>
      <c r="M27" s="96"/>
      <c r="N27" s="96"/>
      <c r="O27" s="96"/>
      <c r="P27" s="96"/>
      <c r="Q27" s="96"/>
      <c r="R27" s="97"/>
      <c r="S27" s="97"/>
      <c r="T27" s="97"/>
      <c r="U27" s="97"/>
      <c r="V27" s="97"/>
      <c r="W27" s="97"/>
    </row>
    <row r="28" spans="2:23" s="56" customFormat="1" ht="9.9499999999999993" customHeight="1">
      <c r="B28" s="86"/>
      <c r="C28" s="85"/>
      <c r="D28" s="67"/>
      <c r="E28" s="67"/>
      <c r="F28" s="67"/>
      <c r="G28" s="67"/>
      <c r="H28" s="67"/>
      <c r="I28" s="67"/>
      <c r="J28" s="67"/>
      <c r="K28" s="67"/>
      <c r="L28" s="67"/>
      <c r="M28" s="67"/>
      <c r="N28" s="67"/>
      <c r="O28" s="67"/>
      <c r="P28" s="67"/>
      <c r="Q28" s="67"/>
      <c r="R28" s="65"/>
      <c r="S28" s="65"/>
      <c r="T28" s="65"/>
      <c r="U28" s="88"/>
      <c r="V28" s="65"/>
      <c r="W28" s="65"/>
    </row>
    <row r="29" spans="2:23" s="56" customFormat="1" ht="20.100000000000001" customHeight="1">
      <c r="B29" s="94" t="s">
        <v>62</v>
      </c>
      <c r="C29" s="94"/>
      <c r="D29" s="192"/>
      <c r="E29" s="192"/>
      <c r="F29" s="192"/>
      <c r="G29" s="192"/>
      <c r="H29" s="97"/>
      <c r="I29" s="97"/>
      <c r="J29" s="97"/>
      <c r="K29" s="97"/>
      <c r="L29" s="97"/>
      <c r="M29" s="97"/>
      <c r="N29" s="97"/>
      <c r="O29" s="97"/>
      <c r="P29" s="97"/>
      <c r="Q29" s="97"/>
      <c r="R29" s="97"/>
      <c r="S29" s="97"/>
      <c r="T29" s="97"/>
      <c r="U29" s="97"/>
      <c r="V29" s="97"/>
      <c r="W29" s="97"/>
    </row>
    <row r="30" spans="2:23" s="56" customFormat="1" ht="20.100000000000001" customHeight="1">
      <c r="B30" s="94" t="s">
        <v>104</v>
      </c>
      <c r="C30" s="93"/>
      <c r="D30" s="93"/>
      <c r="E30" s="93"/>
      <c r="F30" s="93"/>
      <c r="G30" s="93"/>
      <c r="H30" s="93"/>
      <c r="I30" s="93"/>
      <c r="J30" s="93"/>
      <c r="K30" s="93"/>
      <c r="L30" s="93"/>
      <c r="M30" s="93"/>
      <c r="N30" s="93"/>
      <c r="O30" s="93"/>
      <c r="P30" s="93"/>
      <c r="Q30" s="93"/>
      <c r="R30" s="93"/>
      <c r="S30" s="93"/>
      <c r="T30" s="93"/>
      <c r="U30" s="93"/>
      <c r="V30" s="93"/>
      <c r="W30" s="93"/>
    </row>
    <row r="31" spans="2:23" s="56" customFormat="1" ht="20.100000000000001" customHeight="1">
      <c r="B31" s="94" t="s">
        <v>105</v>
      </c>
      <c r="C31" s="93"/>
      <c r="D31" s="93"/>
      <c r="E31" s="93"/>
      <c r="F31" s="93"/>
      <c r="G31" s="93"/>
      <c r="H31" s="93"/>
      <c r="I31" s="93"/>
      <c r="J31" s="93"/>
      <c r="K31" s="93"/>
      <c r="L31" s="93"/>
      <c r="M31" s="93"/>
      <c r="N31" s="93"/>
      <c r="O31" s="93"/>
      <c r="P31" s="93"/>
      <c r="Q31" s="93"/>
      <c r="R31" s="93"/>
      <c r="S31" s="93"/>
      <c r="T31" s="93"/>
      <c r="U31" s="93"/>
      <c r="V31" s="93"/>
      <c r="W31" s="93"/>
    </row>
    <row r="32" spans="2:23" s="56" customFormat="1" ht="20.100000000000001" customHeight="1">
      <c r="B32" s="94" t="s">
        <v>98</v>
      </c>
      <c r="C32" s="93"/>
      <c r="D32" s="93"/>
      <c r="E32" s="93"/>
      <c r="F32" s="93"/>
      <c r="G32" s="93"/>
      <c r="H32" s="93"/>
      <c r="I32" s="93"/>
      <c r="J32" s="93"/>
      <c r="K32" s="93"/>
      <c r="L32" s="93"/>
      <c r="M32" s="93"/>
      <c r="N32" s="93"/>
      <c r="O32" s="93"/>
      <c r="P32" s="93"/>
      <c r="Q32" s="93"/>
      <c r="R32" s="93"/>
      <c r="S32" s="93"/>
      <c r="T32" s="93"/>
      <c r="U32" s="93"/>
      <c r="V32" s="93"/>
      <c r="W32" s="93"/>
    </row>
    <row r="33" spans="2:23" s="56" customFormat="1" ht="20.100000000000001" customHeight="1">
      <c r="B33" s="92" t="s">
        <v>96</v>
      </c>
      <c r="C33" s="93"/>
      <c r="D33" s="93"/>
      <c r="E33" s="93"/>
      <c r="F33" s="93"/>
      <c r="G33" s="93"/>
      <c r="H33" s="93"/>
      <c r="I33" s="93"/>
      <c r="J33" s="93"/>
      <c r="K33" s="93"/>
      <c r="L33" s="93"/>
      <c r="M33" s="93"/>
      <c r="N33" s="93"/>
      <c r="O33" s="93"/>
      <c r="P33" s="93"/>
      <c r="Q33" s="93"/>
      <c r="R33" s="93"/>
      <c r="S33" s="93"/>
      <c r="T33" s="93"/>
      <c r="U33" s="93"/>
      <c r="V33" s="93"/>
      <c r="W33" s="93"/>
    </row>
    <row r="34" spans="2:23" ht="14.25" customHeight="1">
      <c r="B34" s="98" t="s">
        <v>63</v>
      </c>
      <c r="C34" s="99"/>
      <c r="D34" s="99"/>
      <c r="E34" s="99"/>
      <c r="F34" s="99"/>
      <c r="G34" s="99"/>
      <c r="H34" s="99"/>
      <c r="I34" s="99"/>
      <c r="J34" s="99"/>
      <c r="K34" s="99"/>
      <c r="L34" s="99"/>
      <c r="M34" s="99"/>
      <c r="N34" s="99"/>
      <c r="O34" s="99"/>
      <c r="P34" s="99"/>
      <c r="Q34" s="99"/>
      <c r="R34" s="100"/>
      <c r="S34" s="100"/>
      <c r="T34" s="100"/>
      <c r="U34" s="100"/>
      <c r="V34" s="100"/>
      <c r="W34" s="100"/>
    </row>
    <row r="35" spans="2:23" ht="14.25" customHeight="1">
      <c r="B35" s="1"/>
      <c r="C35" s="1"/>
      <c r="D35" s="1"/>
      <c r="E35" s="60"/>
      <c r="F35" s="60"/>
      <c r="G35" s="61"/>
      <c r="H35" s="53"/>
      <c r="I35" s="53"/>
      <c r="Q35" s="2"/>
    </row>
    <row r="36" spans="2:23" ht="14.25" customHeight="1">
      <c r="B36" s="2"/>
      <c r="C36" s="2"/>
      <c r="D36" s="2"/>
      <c r="E36" s="2"/>
      <c r="G36" s="2"/>
      <c r="Q36" s="2"/>
    </row>
    <row r="37" spans="2:23" ht="14.25" customHeight="1">
      <c r="E37" s="63"/>
      <c r="F37" s="53"/>
      <c r="G37" s="64"/>
      <c r="H37" s="53"/>
      <c r="I37" s="53"/>
      <c r="Q37" s="2"/>
    </row>
    <row r="38" spans="2:23" ht="15" customHeight="1">
      <c r="E38" s="63"/>
      <c r="F38" s="53"/>
      <c r="G38" s="64"/>
      <c r="H38" s="53"/>
      <c r="I38" s="53"/>
      <c r="Q38" s="2"/>
    </row>
    <row r="39" spans="2:23" ht="15" customHeight="1">
      <c r="E39" s="63"/>
      <c r="G39" s="2"/>
      <c r="H39" s="53"/>
      <c r="I39" s="53"/>
      <c r="Q39" s="2"/>
    </row>
    <row r="40" spans="2:23" ht="15" customHeight="1">
      <c r="B40" s="2"/>
      <c r="C40" s="2"/>
      <c r="D40" s="2"/>
      <c r="E40" s="2"/>
      <c r="G40" s="2"/>
      <c r="J40" s="2"/>
      <c r="M40" s="2"/>
      <c r="O40" s="2"/>
      <c r="P40" s="2"/>
      <c r="Q40" s="2"/>
    </row>
    <row r="41" spans="2:23" ht="15" customHeight="1">
      <c r="B41" s="2"/>
      <c r="C41" s="2"/>
      <c r="D41" s="2"/>
      <c r="E41" s="2"/>
      <c r="G41" s="2"/>
      <c r="J41" s="2"/>
      <c r="M41" s="2"/>
      <c r="O41" s="2"/>
      <c r="P41" s="2"/>
      <c r="Q41" s="2"/>
    </row>
    <row r="42" spans="2:23" ht="15" customHeight="1">
      <c r="B42" s="2"/>
      <c r="C42" s="2"/>
      <c r="D42" s="2"/>
      <c r="E42" s="2"/>
      <c r="G42" s="2"/>
      <c r="J42" s="2"/>
      <c r="M42" s="2"/>
      <c r="O42" s="2"/>
      <c r="P42" s="2"/>
      <c r="Q42" s="2"/>
    </row>
    <row r="43" spans="2:23" ht="15" customHeight="1">
      <c r="B43" s="2"/>
      <c r="C43" s="2"/>
      <c r="D43" s="2"/>
      <c r="E43" s="2"/>
      <c r="G43" s="2"/>
      <c r="J43" s="2"/>
      <c r="M43" s="2"/>
      <c r="O43" s="2"/>
      <c r="P43" s="2"/>
      <c r="Q43" s="2"/>
    </row>
    <row r="44" spans="2:23" ht="15" customHeight="1">
      <c r="B44" s="2"/>
      <c r="C44" s="2"/>
      <c r="D44" s="2"/>
      <c r="E44" s="2"/>
      <c r="G44" s="2"/>
      <c r="J44" s="2"/>
      <c r="M44" s="2"/>
      <c r="O44" s="2"/>
      <c r="P44" s="2"/>
      <c r="Q44" s="2"/>
    </row>
    <row r="45" spans="2:23" ht="15" customHeight="1">
      <c r="B45" s="2"/>
      <c r="C45" s="2"/>
      <c r="D45" s="2"/>
      <c r="E45" s="2"/>
      <c r="G45" s="2"/>
      <c r="J45" s="2"/>
      <c r="M45" s="2"/>
      <c r="O45" s="2"/>
      <c r="P45" s="2"/>
      <c r="Q45" s="2"/>
    </row>
    <row r="46" spans="2:23" ht="15" customHeight="1">
      <c r="B46" s="2"/>
      <c r="C46" s="2"/>
      <c r="D46" s="2"/>
      <c r="E46" s="2"/>
      <c r="G46" s="2"/>
      <c r="J46" s="2"/>
      <c r="M46" s="2"/>
      <c r="O46" s="2"/>
      <c r="P46" s="2"/>
      <c r="Q46" s="2"/>
    </row>
    <row r="47" spans="2:23" ht="15" customHeight="1">
      <c r="B47" s="2"/>
      <c r="C47" s="2"/>
      <c r="D47" s="2"/>
      <c r="E47" s="2"/>
      <c r="G47" s="2"/>
      <c r="J47" s="2"/>
      <c r="M47" s="2"/>
      <c r="O47" s="2"/>
      <c r="P47" s="2"/>
      <c r="Q47" s="2"/>
    </row>
    <row r="48" spans="2:23" ht="15" customHeight="1">
      <c r="B48" s="2"/>
      <c r="C48" s="2"/>
      <c r="D48" s="2"/>
      <c r="E48" s="2"/>
      <c r="G48" s="2"/>
      <c r="J48" s="2"/>
      <c r="M48" s="2"/>
      <c r="O48" s="2"/>
      <c r="P48" s="2"/>
      <c r="Q48" s="2"/>
    </row>
  </sheetData>
  <sheetProtection password="CCDD" sheet="1" insertColumns="0"/>
  <mergeCells count="44">
    <mergeCell ref="C25:W25"/>
    <mergeCell ref="B18:C19"/>
    <mergeCell ref="D18:F18"/>
    <mergeCell ref="G18:H18"/>
    <mergeCell ref="I18:J18"/>
    <mergeCell ref="K18:L18"/>
    <mergeCell ref="B33:W33"/>
    <mergeCell ref="B34:W34"/>
    <mergeCell ref="C26:W26"/>
    <mergeCell ref="C27:W27"/>
    <mergeCell ref="B29:W29"/>
    <mergeCell ref="B30:W30"/>
    <mergeCell ref="B31:W31"/>
    <mergeCell ref="B32:W32"/>
    <mergeCell ref="B22:D22"/>
    <mergeCell ref="H22:I22"/>
    <mergeCell ref="M22:O22"/>
    <mergeCell ref="C24:W24"/>
    <mergeCell ref="B13:C14"/>
    <mergeCell ref="D13:E13"/>
    <mergeCell ref="D14:E14"/>
    <mergeCell ref="B15:C16"/>
    <mergeCell ref="D15:F15"/>
    <mergeCell ref="D16:F16"/>
    <mergeCell ref="M18:N18"/>
    <mergeCell ref="D19:F19"/>
    <mergeCell ref="G19:H19"/>
    <mergeCell ref="I19:J19"/>
    <mergeCell ref="K19:L19"/>
    <mergeCell ref="M19:N19"/>
    <mergeCell ref="B5:F5"/>
    <mergeCell ref="B1:W1"/>
    <mergeCell ref="B3:F3"/>
    <mergeCell ref="G3:H3"/>
    <mergeCell ref="B6:C12"/>
    <mergeCell ref="D6:F6"/>
    <mergeCell ref="D7:F7"/>
    <mergeCell ref="D9:D12"/>
    <mergeCell ref="E9:F9"/>
    <mergeCell ref="E10:F10"/>
    <mergeCell ref="E11:F11"/>
    <mergeCell ref="E12:F12"/>
    <mergeCell ref="K3:O3"/>
    <mergeCell ref="P3:Q3"/>
  </mergeCells>
  <phoneticPr fontId="3"/>
  <conditionalFormatting sqref="G6:V6">
    <cfRule type="expression" dxfId="3" priority="1">
      <formula>OR(G$10&gt;0,G$11&gt;0,G$12&gt;0)</formula>
    </cfRule>
    <cfRule type="expression" dxfId="2" priority="3">
      <formula>AND(G$6&lt;G$7,G$6&gt;0)</formula>
    </cfRule>
  </conditionalFormatting>
  <conditionalFormatting sqref="I19:J19">
    <cfRule type="expression" dxfId="1" priority="2">
      <formula>$I$19&gt;$P$3/2</formula>
    </cfRule>
  </conditionalFormatting>
  <conditionalFormatting sqref="L22">
    <cfRule type="expression" dxfId="0" priority="5">
      <formula>$J$22&lt;$P$22</formula>
    </cfRule>
  </conditionalFormatting>
  <dataValidations count="1">
    <dataValidation imeMode="off" allowBlank="1" showInputMessage="1" showErrorMessage="1" sqref="P3 P22 G3 G6:V8 H9:W12 H13:V16 G9:G16"/>
  </dataValidations>
  <printOptions horizontalCentered="1"/>
  <pageMargins left="0.19685039370078741" right="0.19685039370078741" top="0.59055118110236227" bottom="0.39370078740157483" header="0.19685039370078741" footer="0.19685039370078741"/>
  <pageSetup paperSize="9" scale="71" orientation="landscape" r:id="rId1"/>
  <headerFooter>
    <oddHeader>&amp;R&amp;"ＭＳ ゴシック,標準"&amp;20【様式５】緑化率及び間口緑視率計算書</oddHeader>
    <firstHeader>&amp;R&amp;"ＭＳ ゴシック,標準"&amp;20【様式５】緑化率及び間口緑視率計算書</firstHeader>
    <firstFooter>&amp;C&amp;"ＭＳ ゴシック,標準"&amp;14-1-</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①緑化率計算書（認定基準‐項目オ「緑化率の最低限度」）</vt:lpstr>
      <vt:lpstr>②緑化率計算書（地区整備計画「緑化率の最低限度」）　</vt:lpstr>
      <vt:lpstr>③間口緑視率計算書（認定基準‐項目カ「間口緑視率の確保）</vt:lpstr>
      <vt:lpstr>'①緑化率計算書（認定基準‐項目オ「緑化率の最低限度」）'!Print_Area</vt:lpstr>
      <vt:lpstr>'②緑化率計算書（地区整備計画「緑化率の最低限度」）　'!Print_Area</vt:lpstr>
      <vt:lpstr>'③間口緑視率計算書（認定基準‐項目カ「間口緑視率の確保）'!Print_Area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2024-03-13T23:37:47Z</cp:lastPrinted>
  <dcterms:created xsi:type="dcterms:W3CDTF">2024-02-29T00:17:36Z</dcterms:created>
  <dcterms:modified xsi:type="dcterms:W3CDTF">2024-03-28T10:27:31Z</dcterms:modified>
</cp:coreProperties>
</file>